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ivo.hros\Dokumenty\90 Rozpracovane NEW\Lidická 47 - rozpočet demolice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 1 Naklady" sheetId="12" r:id="rId4"/>
    <sheet name="1 1 Pol" sheetId="13" r:id="rId5"/>
    <sheet name="2 1 Pol" sheetId="14" r:id="rId6"/>
    <sheet name="3 1 Pol" sheetId="15" r:id="rId7"/>
  </sheets>
  <externalReferences>
    <externalReference r:id="rId8"/>
  </externalReferences>
  <definedNames>
    <definedName name="CelkemDPHVypocet" localSheetId="1">Stavba!$H$48</definedName>
    <definedName name="CenaCelkem">Stavba!$G$29</definedName>
    <definedName name="CenaCelkemBezDPH">Stavba!$G$28</definedName>
    <definedName name="CenaCelkemVypocet" localSheetId="1">Stavba!$I$48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 1 Naklady'!$1:$7</definedName>
    <definedName name="_xlnm.Print_Titles" localSheetId="4">'1 1 Pol'!$1:$7</definedName>
    <definedName name="_xlnm.Print_Titles" localSheetId="5">'2 1 Pol'!$1:$7</definedName>
    <definedName name="_xlnm.Print_Titles" localSheetId="6">'3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 1 Naklady'!$A$1:$X$43</definedName>
    <definedName name="_xlnm.Print_Area" localSheetId="4">'1 1 Pol'!$A$1:$X$85</definedName>
    <definedName name="_xlnm.Print_Area" localSheetId="5">'2 1 Pol'!$A$1:$X$115</definedName>
    <definedName name="_xlnm.Print_Area" localSheetId="6">'3 1 Pol'!$A$1:$X$64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Stavba!$F$48</definedName>
    <definedName name="ZakladDPHZakl">Stavba!$G$25</definedName>
    <definedName name="ZakladDPHZaklVypocet" localSheetId="1">Stavba!$G$48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H41" i="1" s="1"/>
  <c r="I41" i="1" s="1"/>
  <c r="F41" i="1"/>
  <c r="G40" i="1"/>
  <c r="F40" i="1"/>
  <c r="G39" i="1"/>
  <c r="F39" i="1"/>
  <c r="G54" i="15"/>
  <c r="G9" i="15"/>
  <c r="G8" i="15" s="1"/>
  <c r="I9" i="15"/>
  <c r="I8" i="15" s="1"/>
  <c r="K9" i="15"/>
  <c r="K8" i="15" s="1"/>
  <c r="O9" i="15"/>
  <c r="O8" i="15" s="1"/>
  <c r="Q9" i="15"/>
  <c r="Q8" i="15" s="1"/>
  <c r="V9" i="15"/>
  <c r="V8" i="15" s="1"/>
  <c r="G11" i="15"/>
  <c r="M11" i="15" s="1"/>
  <c r="I11" i="15"/>
  <c r="K11" i="15"/>
  <c r="O11" i="15"/>
  <c r="Q11" i="15"/>
  <c r="V11" i="15"/>
  <c r="G14" i="15"/>
  <c r="V14" i="15"/>
  <c r="G15" i="15"/>
  <c r="M15" i="15" s="1"/>
  <c r="I15" i="15"/>
  <c r="I14" i="15" s="1"/>
  <c r="K15" i="15"/>
  <c r="O15" i="15"/>
  <c r="O14" i="15" s="1"/>
  <c r="Q15" i="15"/>
  <c r="Q14" i="15" s="1"/>
  <c r="V15" i="15"/>
  <c r="G17" i="15"/>
  <c r="M17" i="15" s="1"/>
  <c r="I17" i="15"/>
  <c r="K17" i="15"/>
  <c r="K14" i="15" s="1"/>
  <c r="O17" i="15"/>
  <c r="Q17" i="15"/>
  <c r="V17" i="15"/>
  <c r="G19" i="15"/>
  <c r="I19" i="15"/>
  <c r="K19" i="15"/>
  <c r="M19" i="15"/>
  <c r="O19" i="15"/>
  <c r="Q19" i="15"/>
  <c r="V19" i="15"/>
  <c r="K21" i="15"/>
  <c r="O21" i="15"/>
  <c r="G22" i="15"/>
  <c r="G21" i="15" s="1"/>
  <c r="I22" i="15"/>
  <c r="I21" i="15" s="1"/>
  <c r="K22" i="15"/>
  <c r="M22" i="15"/>
  <c r="O22" i="15"/>
  <c r="Q22" i="15"/>
  <c r="Q21" i="15" s="1"/>
  <c r="V22" i="15"/>
  <c r="G24" i="15"/>
  <c r="M24" i="15" s="1"/>
  <c r="M21" i="15" s="1"/>
  <c r="I24" i="15"/>
  <c r="K24" i="15"/>
  <c r="O24" i="15"/>
  <c r="Q24" i="15"/>
  <c r="V24" i="15"/>
  <c r="V21" i="15" s="1"/>
  <c r="G26" i="15"/>
  <c r="I26" i="15"/>
  <c r="K26" i="15"/>
  <c r="M26" i="15"/>
  <c r="O26" i="15"/>
  <c r="Q26" i="15"/>
  <c r="V26" i="15"/>
  <c r="G29" i="15"/>
  <c r="K29" i="15"/>
  <c r="V29" i="15"/>
  <c r="G30" i="15"/>
  <c r="M30" i="15" s="1"/>
  <c r="M29" i="15" s="1"/>
  <c r="I30" i="15"/>
  <c r="I29" i="15" s="1"/>
  <c r="K30" i="15"/>
  <c r="O30" i="15"/>
  <c r="O29" i="15" s="1"/>
  <c r="Q30" i="15"/>
  <c r="Q29" i="15" s="1"/>
  <c r="V30" i="15"/>
  <c r="G31" i="15"/>
  <c r="I31" i="15"/>
  <c r="K31" i="15"/>
  <c r="O31" i="15"/>
  <c r="G32" i="15"/>
  <c r="I32" i="15"/>
  <c r="K32" i="15"/>
  <c r="M32" i="15"/>
  <c r="M31" i="15" s="1"/>
  <c r="O32" i="15"/>
  <c r="Q32" i="15"/>
  <c r="Q31" i="15" s="1"/>
  <c r="V32" i="15"/>
  <c r="V31" i="15" s="1"/>
  <c r="O33" i="15"/>
  <c r="G34" i="15"/>
  <c r="G33" i="15" s="1"/>
  <c r="I34" i="15"/>
  <c r="I33" i="15" s="1"/>
  <c r="K34" i="15"/>
  <c r="M34" i="15"/>
  <c r="O34" i="15"/>
  <c r="Q34" i="15"/>
  <c r="Q33" i="15" s="1"/>
  <c r="V34" i="15"/>
  <c r="G36" i="15"/>
  <c r="M36" i="15" s="1"/>
  <c r="M33" i="15" s="1"/>
  <c r="I36" i="15"/>
  <c r="K36" i="15"/>
  <c r="O36" i="15"/>
  <c r="Q36" i="15"/>
  <c r="V36" i="15"/>
  <c r="V33" i="15" s="1"/>
  <c r="G38" i="15"/>
  <c r="I38" i="15"/>
  <c r="K38" i="15"/>
  <c r="M38" i="15"/>
  <c r="O38" i="15"/>
  <c r="Q38" i="15"/>
  <c r="V38" i="15"/>
  <c r="G40" i="15"/>
  <c r="M40" i="15" s="1"/>
  <c r="I40" i="15"/>
  <c r="K40" i="15"/>
  <c r="K33" i="15" s="1"/>
  <c r="O40" i="15"/>
  <c r="Q40" i="15"/>
  <c r="V40" i="15"/>
  <c r="I41" i="15"/>
  <c r="G42" i="15"/>
  <c r="M42" i="15" s="1"/>
  <c r="I42" i="15"/>
  <c r="K42" i="15"/>
  <c r="K41" i="15" s="1"/>
  <c r="O42" i="15"/>
  <c r="O41" i="15" s="1"/>
  <c r="Q42" i="15"/>
  <c r="Q41" i="15" s="1"/>
  <c r="V42" i="15"/>
  <c r="V41" i="15" s="1"/>
  <c r="G44" i="15"/>
  <c r="I44" i="15"/>
  <c r="K44" i="15"/>
  <c r="M44" i="15"/>
  <c r="O44" i="15"/>
  <c r="Q44" i="15"/>
  <c r="V44" i="15"/>
  <c r="G46" i="15"/>
  <c r="I46" i="15"/>
  <c r="K46" i="15"/>
  <c r="M46" i="15"/>
  <c r="O46" i="15"/>
  <c r="Q46" i="15"/>
  <c r="V46" i="15"/>
  <c r="G47" i="15"/>
  <c r="I47" i="15"/>
  <c r="K47" i="15"/>
  <c r="M47" i="15"/>
  <c r="O47" i="15"/>
  <c r="Q47" i="15"/>
  <c r="V47" i="15"/>
  <c r="G49" i="15"/>
  <c r="M49" i="15" s="1"/>
  <c r="I49" i="15"/>
  <c r="K49" i="15"/>
  <c r="O49" i="15"/>
  <c r="Q49" i="15"/>
  <c r="V49" i="15"/>
  <c r="G51" i="15"/>
  <c r="I51" i="15"/>
  <c r="K51" i="15"/>
  <c r="M51" i="15"/>
  <c r="O51" i="15"/>
  <c r="Q51" i="15"/>
  <c r="V51" i="15"/>
  <c r="G52" i="15"/>
  <c r="M52" i="15" s="1"/>
  <c r="I52" i="15"/>
  <c r="K52" i="15"/>
  <c r="O52" i="15"/>
  <c r="Q52" i="15"/>
  <c r="V52" i="15"/>
  <c r="AF54" i="15"/>
  <c r="G105" i="14"/>
  <c r="BA67" i="14"/>
  <c r="BA43" i="14"/>
  <c r="G9" i="14"/>
  <c r="I9" i="14"/>
  <c r="I8" i="14" s="1"/>
  <c r="K9" i="14"/>
  <c r="K8" i="14" s="1"/>
  <c r="M9" i="14"/>
  <c r="O9" i="14"/>
  <c r="Q9" i="14"/>
  <c r="V9" i="14"/>
  <c r="V8" i="14" s="1"/>
  <c r="G11" i="14"/>
  <c r="I11" i="14"/>
  <c r="K11" i="14"/>
  <c r="M11" i="14"/>
  <c r="O11" i="14"/>
  <c r="Q11" i="14"/>
  <c r="V11" i="14"/>
  <c r="G13" i="14"/>
  <c r="M13" i="14" s="1"/>
  <c r="I13" i="14"/>
  <c r="K13" i="14"/>
  <c r="O13" i="14"/>
  <c r="O8" i="14" s="1"/>
  <c r="Q13" i="14"/>
  <c r="V13" i="14"/>
  <c r="G15" i="14"/>
  <c r="M15" i="14" s="1"/>
  <c r="I15" i="14"/>
  <c r="K15" i="14"/>
  <c r="O15" i="14"/>
  <c r="Q15" i="14"/>
  <c r="V15" i="14"/>
  <c r="G18" i="14"/>
  <c r="M18" i="14" s="1"/>
  <c r="I18" i="14"/>
  <c r="K18" i="14"/>
  <c r="O18" i="14"/>
  <c r="Q18" i="14"/>
  <c r="V18" i="14"/>
  <c r="G20" i="14"/>
  <c r="I20" i="14"/>
  <c r="K20" i="14"/>
  <c r="M20" i="14"/>
  <c r="O20" i="14"/>
  <c r="Q20" i="14"/>
  <c r="V20" i="14"/>
  <c r="G22" i="14"/>
  <c r="M22" i="14" s="1"/>
  <c r="I22" i="14"/>
  <c r="K22" i="14"/>
  <c r="O22" i="14"/>
  <c r="Q22" i="14"/>
  <c r="V22" i="14"/>
  <c r="G24" i="14"/>
  <c r="M24" i="14" s="1"/>
  <c r="I24" i="14"/>
  <c r="K24" i="14"/>
  <c r="O24" i="14"/>
  <c r="Q24" i="14"/>
  <c r="Q8" i="14" s="1"/>
  <c r="V24" i="14"/>
  <c r="V30" i="14"/>
  <c r="G31" i="14"/>
  <c r="I31" i="14"/>
  <c r="K31" i="14"/>
  <c r="M31" i="14"/>
  <c r="O31" i="14"/>
  <c r="O30" i="14" s="1"/>
  <c r="Q31" i="14"/>
  <c r="V31" i="14"/>
  <c r="G33" i="14"/>
  <c r="G30" i="14" s="1"/>
  <c r="I33" i="14"/>
  <c r="K33" i="14"/>
  <c r="O33" i="14"/>
  <c r="Q33" i="14"/>
  <c r="V33" i="14"/>
  <c r="G35" i="14"/>
  <c r="M35" i="14" s="1"/>
  <c r="I35" i="14"/>
  <c r="I30" i="14" s="1"/>
  <c r="K35" i="14"/>
  <c r="O35" i="14"/>
  <c r="Q35" i="14"/>
  <c r="Q30" i="14" s="1"/>
  <c r="V35" i="14"/>
  <c r="G37" i="14"/>
  <c r="M37" i="14" s="1"/>
  <c r="I37" i="14"/>
  <c r="K37" i="14"/>
  <c r="K30" i="14" s="1"/>
  <c r="O37" i="14"/>
  <c r="Q37" i="14"/>
  <c r="V37" i="14"/>
  <c r="G39" i="14"/>
  <c r="I39" i="14"/>
  <c r="K39" i="14"/>
  <c r="M39" i="14"/>
  <c r="O39" i="14"/>
  <c r="Q39" i="14"/>
  <c r="V39" i="14"/>
  <c r="G41" i="14"/>
  <c r="O41" i="14"/>
  <c r="G42" i="14"/>
  <c r="M42" i="14" s="1"/>
  <c r="M41" i="14" s="1"/>
  <c r="I42" i="14"/>
  <c r="I41" i="14" s="1"/>
  <c r="K42" i="14"/>
  <c r="K41" i="14" s="1"/>
  <c r="O42" i="14"/>
  <c r="Q42" i="14"/>
  <c r="Q41" i="14" s="1"/>
  <c r="V42" i="14"/>
  <c r="G66" i="14"/>
  <c r="I66" i="14"/>
  <c r="K66" i="14"/>
  <c r="M66" i="14"/>
  <c r="O66" i="14"/>
  <c r="Q66" i="14"/>
  <c r="V66" i="14"/>
  <c r="V41" i="14" s="1"/>
  <c r="I80" i="14"/>
  <c r="K80" i="14"/>
  <c r="V80" i="14"/>
  <c r="G81" i="14"/>
  <c r="G80" i="14" s="1"/>
  <c r="I81" i="14"/>
  <c r="K81" i="14"/>
  <c r="O81" i="14"/>
  <c r="O80" i="14" s="1"/>
  <c r="Q81" i="14"/>
  <c r="Q80" i="14" s="1"/>
  <c r="V81" i="14"/>
  <c r="G83" i="14"/>
  <c r="I83" i="14"/>
  <c r="O83" i="14"/>
  <c r="Q83" i="14"/>
  <c r="G84" i="14"/>
  <c r="I84" i="14"/>
  <c r="K84" i="14"/>
  <c r="K83" i="14" s="1"/>
  <c r="M84" i="14"/>
  <c r="O84" i="14"/>
  <c r="Q84" i="14"/>
  <c r="V84" i="14"/>
  <c r="V83" i="14" s="1"/>
  <c r="G86" i="14"/>
  <c r="I86" i="14"/>
  <c r="K86" i="14"/>
  <c r="M86" i="14"/>
  <c r="M83" i="14" s="1"/>
  <c r="O86" i="14"/>
  <c r="Q86" i="14"/>
  <c r="V86" i="14"/>
  <c r="G88" i="14"/>
  <c r="O88" i="14"/>
  <c r="V88" i="14"/>
  <c r="G89" i="14"/>
  <c r="M89" i="14" s="1"/>
  <c r="M88" i="14" s="1"/>
  <c r="I89" i="14"/>
  <c r="I88" i="14" s="1"/>
  <c r="K89" i="14"/>
  <c r="K88" i="14" s="1"/>
  <c r="O89" i="14"/>
  <c r="Q89" i="14"/>
  <c r="Q88" i="14" s="1"/>
  <c r="V89" i="14"/>
  <c r="V90" i="14"/>
  <c r="G91" i="14"/>
  <c r="I91" i="14"/>
  <c r="K91" i="14"/>
  <c r="M91" i="14"/>
  <c r="O91" i="14"/>
  <c r="O90" i="14" s="1"/>
  <c r="Q91" i="14"/>
  <c r="V91" i="14"/>
  <c r="G93" i="14"/>
  <c r="M93" i="14" s="1"/>
  <c r="I93" i="14"/>
  <c r="K93" i="14"/>
  <c r="O93" i="14"/>
  <c r="Q93" i="14"/>
  <c r="V93" i="14"/>
  <c r="G95" i="14"/>
  <c r="M95" i="14" s="1"/>
  <c r="I95" i="14"/>
  <c r="I90" i="14" s="1"/>
  <c r="K95" i="14"/>
  <c r="O95" i="14"/>
  <c r="Q95" i="14"/>
  <c r="Q90" i="14" s="1"/>
  <c r="V95" i="14"/>
  <c r="G97" i="14"/>
  <c r="I97" i="14"/>
  <c r="K97" i="14"/>
  <c r="K90" i="14" s="1"/>
  <c r="M97" i="14"/>
  <c r="O97" i="14"/>
  <c r="Q97" i="14"/>
  <c r="V97" i="14"/>
  <c r="G99" i="14"/>
  <c r="G98" i="14" s="1"/>
  <c r="I99" i="14"/>
  <c r="I98" i="14" s="1"/>
  <c r="K99" i="14"/>
  <c r="O99" i="14"/>
  <c r="O98" i="14" s="1"/>
  <c r="Q99" i="14"/>
  <c r="V99" i="14"/>
  <c r="G100" i="14"/>
  <c r="M100" i="14" s="1"/>
  <c r="I100" i="14"/>
  <c r="K100" i="14"/>
  <c r="O100" i="14"/>
  <c r="Q100" i="14"/>
  <c r="Q98" i="14" s="1"/>
  <c r="V100" i="14"/>
  <c r="G101" i="14"/>
  <c r="I101" i="14"/>
  <c r="K101" i="14"/>
  <c r="K98" i="14" s="1"/>
  <c r="M101" i="14"/>
  <c r="O101" i="14"/>
  <c r="Q101" i="14"/>
  <c r="V101" i="14"/>
  <c r="V98" i="14" s="1"/>
  <c r="G102" i="14"/>
  <c r="I102" i="14"/>
  <c r="K102" i="14"/>
  <c r="M102" i="14"/>
  <c r="O102" i="14"/>
  <c r="Q102" i="14"/>
  <c r="V102" i="14"/>
  <c r="G103" i="14"/>
  <c r="M103" i="14" s="1"/>
  <c r="I103" i="14"/>
  <c r="K103" i="14"/>
  <c r="O103" i="14"/>
  <c r="Q103" i="14"/>
  <c r="V103" i="14"/>
  <c r="AF105" i="14"/>
  <c r="G75" i="13"/>
  <c r="O8" i="13"/>
  <c r="Q8" i="13"/>
  <c r="V8" i="13"/>
  <c r="G9" i="13"/>
  <c r="M9" i="13" s="1"/>
  <c r="I9" i="13"/>
  <c r="I8" i="13" s="1"/>
  <c r="K9" i="13"/>
  <c r="K8" i="13" s="1"/>
  <c r="O9" i="13"/>
  <c r="Q9" i="13"/>
  <c r="V9" i="13"/>
  <c r="G12" i="13"/>
  <c r="G8" i="13" s="1"/>
  <c r="I12" i="13"/>
  <c r="K12" i="13"/>
  <c r="O12" i="13"/>
  <c r="Q12" i="13"/>
  <c r="V12" i="13"/>
  <c r="G14" i="13"/>
  <c r="I14" i="13"/>
  <c r="V14" i="13"/>
  <c r="G15" i="13"/>
  <c r="M15" i="13" s="1"/>
  <c r="M14" i="13" s="1"/>
  <c r="I15" i="13"/>
  <c r="K15" i="13"/>
  <c r="K14" i="13" s="1"/>
  <c r="O15" i="13"/>
  <c r="O14" i="13" s="1"/>
  <c r="Q15" i="13"/>
  <c r="Q14" i="13" s="1"/>
  <c r="V15" i="13"/>
  <c r="G18" i="13"/>
  <c r="I18" i="13"/>
  <c r="K18" i="13"/>
  <c r="M18" i="13"/>
  <c r="O18" i="13"/>
  <c r="Q18" i="13"/>
  <c r="V18" i="13"/>
  <c r="G21" i="13"/>
  <c r="I21" i="13"/>
  <c r="K21" i="13"/>
  <c r="M21" i="13"/>
  <c r="O21" i="13"/>
  <c r="V21" i="13"/>
  <c r="G22" i="13"/>
  <c r="I22" i="13"/>
  <c r="K22" i="13"/>
  <c r="M22" i="13"/>
  <c r="O22" i="13"/>
  <c r="Q22" i="13"/>
  <c r="Q21" i="13" s="1"/>
  <c r="V22" i="13"/>
  <c r="O24" i="13"/>
  <c r="Q24" i="13"/>
  <c r="V24" i="13"/>
  <c r="G25" i="13"/>
  <c r="I25" i="13"/>
  <c r="I24" i="13" s="1"/>
  <c r="K25" i="13"/>
  <c r="M25" i="13"/>
  <c r="O25" i="13"/>
  <c r="Q25" i="13"/>
  <c r="V25" i="13"/>
  <c r="G28" i="13"/>
  <c r="G24" i="13" s="1"/>
  <c r="I28" i="13"/>
  <c r="K28" i="13"/>
  <c r="K24" i="13" s="1"/>
  <c r="O28" i="13"/>
  <c r="Q28" i="13"/>
  <c r="V28" i="13"/>
  <c r="G30" i="13"/>
  <c r="M30" i="13" s="1"/>
  <c r="I30" i="13"/>
  <c r="K30" i="13"/>
  <c r="O30" i="13"/>
  <c r="Q30" i="13"/>
  <c r="V30" i="13"/>
  <c r="G32" i="13"/>
  <c r="I32" i="13"/>
  <c r="K32" i="13"/>
  <c r="O32" i="13"/>
  <c r="V32" i="13"/>
  <c r="G33" i="13"/>
  <c r="I33" i="13"/>
  <c r="K33" i="13"/>
  <c r="M33" i="13"/>
  <c r="M32" i="13" s="1"/>
  <c r="O33" i="13"/>
  <c r="Q33" i="13"/>
  <c r="Q32" i="13" s="1"/>
  <c r="V33" i="13"/>
  <c r="G37" i="13"/>
  <c r="I37" i="13"/>
  <c r="K37" i="13"/>
  <c r="M37" i="13"/>
  <c r="O37" i="13"/>
  <c r="V37" i="13"/>
  <c r="G38" i="13"/>
  <c r="I38" i="13"/>
  <c r="K38" i="13"/>
  <c r="M38" i="13"/>
  <c r="O38" i="13"/>
  <c r="Q38" i="13"/>
  <c r="Q37" i="13" s="1"/>
  <c r="V38" i="13"/>
  <c r="O39" i="13"/>
  <c r="Q39" i="13"/>
  <c r="V39" i="13"/>
  <c r="G40" i="13"/>
  <c r="I40" i="13"/>
  <c r="I39" i="13" s="1"/>
  <c r="K40" i="13"/>
  <c r="M40" i="13"/>
  <c r="O40" i="13"/>
  <c r="Q40" i="13"/>
  <c r="V40" i="13"/>
  <c r="G43" i="13"/>
  <c r="G39" i="13" s="1"/>
  <c r="I43" i="13"/>
  <c r="K43" i="13"/>
  <c r="K39" i="13" s="1"/>
  <c r="O43" i="13"/>
  <c r="Q43" i="13"/>
  <c r="V43" i="13"/>
  <c r="G46" i="13"/>
  <c r="M46" i="13" s="1"/>
  <c r="I46" i="13"/>
  <c r="K46" i="13"/>
  <c r="O46" i="13"/>
  <c r="Q46" i="13"/>
  <c r="V46" i="13"/>
  <c r="G48" i="13"/>
  <c r="M48" i="13" s="1"/>
  <c r="I48" i="13"/>
  <c r="K48" i="13"/>
  <c r="O48" i="13"/>
  <c r="Q48" i="13"/>
  <c r="V48" i="13"/>
  <c r="G49" i="13"/>
  <c r="I49" i="13"/>
  <c r="K49" i="13"/>
  <c r="M49" i="13"/>
  <c r="Q49" i="13"/>
  <c r="G50" i="13"/>
  <c r="I50" i="13"/>
  <c r="K50" i="13"/>
  <c r="M50" i="13"/>
  <c r="O50" i="13"/>
  <c r="O49" i="13" s="1"/>
  <c r="Q50" i="13"/>
  <c r="V50" i="13"/>
  <c r="V49" i="13" s="1"/>
  <c r="O52" i="13"/>
  <c r="Q52" i="13"/>
  <c r="G53" i="13"/>
  <c r="G52" i="13" s="1"/>
  <c r="I53" i="13"/>
  <c r="K53" i="13"/>
  <c r="M53" i="13"/>
  <c r="O53" i="13"/>
  <c r="Q53" i="13"/>
  <c r="V53" i="13"/>
  <c r="V52" i="13" s="1"/>
  <c r="G55" i="13"/>
  <c r="I55" i="13"/>
  <c r="I52" i="13" s="1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7" i="13"/>
  <c r="M57" i="13" s="1"/>
  <c r="I57" i="13"/>
  <c r="K57" i="13"/>
  <c r="O57" i="13"/>
  <c r="Q57" i="13"/>
  <c r="V57" i="13"/>
  <c r="G58" i="13"/>
  <c r="M58" i="13" s="1"/>
  <c r="I58" i="13"/>
  <c r="K58" i="13"/>
  <c r="K52" i="13" s="1"/>
  <c r="O58" i="13"/>
  <c r="Q58" i="13"/>
  <c r="V58" i="13"/>
  <c r="G59" i="13"/>
  <c r="I59" i="13"/>
  <c r="K59" i="13"/>
  <c r="M59" i="13"/>
  <c r="G60" i="13"/>
  <c r="I60" i="13"/>
  <c r="K60" i="13"/>
  <c r="M60" i="13"/>
  <c r="O60" i="13"/>
  <c r="O59" i="13" s="1"/>
  <c r="Q60" i="13"/>
  <c r="V60" i="13"/>
  <c r="V59" i="13" s="1"/>
  <c r="G61" i="13"/>
  <c r="I61" i="13"/>
  <c r="K61" i="13"/>
  <c r="M61" i="13"/>
  <c r="O61" i="13"/>
  <c r="Q61" i="13"/>
  <c r="Q59" i="13" s="1"/>
  <c r="V61" i="13"/>
  <c r="G62" i="13"/>
  <c r="I62" i="13"/>
  <c r="K62" i="13"/>
  <c r="M62" i="13"/>
  <c r="O62" i="13"/>
  <c r="Q62" i="13"/>
  <c r="V62" i="13"/>
  <c r="G64" i="13"/>
  <c r="I64" i="13"/>
  <c r="K64" i="13"/>
  <c r="M64" i="13"/>
  <c r="O64" i="13"/>
  <c r="Q64" i="13"/>
  <c r="V64" i="13"/>
  <c r="G65" i="13"/>
  <c r="K65" i="13"/>
  <c r="O65" i="13"/>
  <c r="Q65" i="13"/>
  <c r="V65" i="13"/>
  <c r="G66" i="13"/>
  <c r="M66" i="13" s="1"/>
  <c r="M65" i="13" s="1"/>
  <c r="I66" i="13"/>
  <c r="I65" i="13" s="1"/>
  <c r="K66" i="13"/>
  <c r="O66" i="13"/>
  <c r="Q66" i="13"/>
  <c r="V66" i="13"/>
  <c r="G68" i="13"/>
  <c r="I68" i="13"/>
  <c r="K68" i="13"/>
  <c r="G69" i="13"/>
  <c r="I69" i="13"/>
  <c r="K69" i="13"/>
  <c r="M69" i="13"/>
  <c r="M68" i="13" s="1"/>
  <c r="O69" i="13"/>
  <c r="Q69" i="13"/>
  <c r="Q68" i="13" s="1"/>
  <c r="V69" i="13"/>
  <c r="G70" i="13"/>
  <c r="I70" i="13"/>
  <c r="K70" i="13"/>
  <c r="M70" i="13"/>
  <c r="O70" i="13"/>
  <c r="O68" i="13" s="1"/>
  <c r="Q70" i="13"/>
  <c r="V70" i="13"/>
  <c r="V68" i="13" s="1"/>
  <c r="G71" i="13"/>
  <c r="I71" i="13"/>
  <c r="K71" i="13"/>
  <c r="M71" i="13"/>
  <c r="O71" i="13"/>
  <c r="Q71" i="13"/>
  <c r="V71" i="13"/>
  <c r="G72" i="13"/>
  <c r="I72" i="13"/>
  <c r="K72" i="13"/>
  <c r="M72" i="13"/>
  <c r="O72" i="13"/>
  <c r="Q72" i="13"/>
  <c r="V72" i="13"/>
  <c r="G73" i="13"/>
  <c r="I73" i="13"/>
  <c r="K73" i="13"/>
  <c r="M73" i="13"/>
  <c r="O73" i="13"/>
  <c r="Q73" i="13"/>
  <c r="V73" i="13"/>
  <c r="AE75" i="13"/>
  <c r="AF75" i="13"/>
  <c r="G33" i="12"/>
  <c r="BA31" i="12"/>
  <c r="BA29" i="12"/>
  <c r="BA27" i="12"/>
  <c r="BA25" i="12"/>
  <c r="BA23" i="12"/>
  <c r="BA21" i="12"/>
  <c r="BA18" i="12"/>
  <c r="BA16" i="12"/>
  <c r="BA14" i="12"/>
  <c r="BA12" i="12"/>
  <c r="BA10" i="12"/>
  <c r="I8" i="12"/>
  <c r="K8" i="12"/>
  <c r="G9" i="12"/>
  <c r="I9" i="12"/>
  <c r="K9" i="12"/>
  <c r="M9" i="12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M8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9" i="12"/>
  <c r="I19" i="12"/>
  <c r="G20" i="12"/>
  <c r="M20" i="12" s="1"/>
  <c r="I20" i="12"/>
  <c r="K20" i="12"/>
  <c r="K19" i="12" s="1"/>
  <c r="O20" i="12"/>
  <c r="O19" i="12" s="1"/>
  <c r="Q20" i="12"/>
  <c r="Q19" i="12" s="1"/>
  <c r="V20" i="12"/>
  <c r="G22" i="12"/>
  <c r="I22" i="12"/>
  <c r="K22" i="12"/>
  <c r="M22" i="12"/>
  <c r="O22" i="12"/>
  <c r="Q22" i="12"/>
  <c r="V22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V19" i="12" s="1"/>
  <c r="G28" i="12"/>
  <c r="I28" i="12"/>
  <c r="K28" i="12"/>
  <c r="M28" i="12"/>
  <c r="O28" i="12"/>
  <c r="Q28" i="12"/>
  <c r="V28" i="12"/>
  <c r="G30" i="12"/>
  <c r="M30" i="12" s="1"/>
  <c r="I30" i="12"/>
  <c r="K30" i="12"/>
  <c r="O30" i="12"/>
  <c r="Q30" i="12"/>
  <c r="V30" i="12"/>
  <c r="AE33" i="12"/>
  <c r="AF33" i="12"/>
  <c r="I20" i="1"/>
  <c r="I19" i="1"/>
  <c r="I18" i="1"/>
  <c r="I17" i="1"/>
  <c r="I16" i="1"/>
  <c r="I73" i="1"/>
  <c r="J72" i="1" s="1"/>
  <c r="F48" i="1"/>
  <c r="G23" i="1" s="1"/>
  <c r="G48" i="1"/>
  <c r="G25" i="1" s="1"/>
  <c r="A25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0" i="1"/>
  <c r="I40" i="1" s="1"/>
  <c r="H39" i="1"/>
  <c r="I39" i="1" s="1"/>
  <c r="I48" i="1" s="1"/>
  <c r="J57" i="1" l="1"/>
  <c r="J66" i="1"/>
  <c r="J67" i="1"/>
  <c r="J58" i="1"/>
  <c r="J55" i="1"/>
  <c r="J61" i="1"/>
  <c r="J70" i="1"/>
  <c r="J62" i="1"/>
  <c r="J71" i="1"/>
  <c r="J63" i="1"/>
  <c r="J59" i="1"/>
  <c r="J69" i="1"/>
  <c r="J65" i="1"/>
  <c r="J56" i="1"/>
  <c r="J60" i="1"/>
  <c r="J64" i="1"/>
  <c r="J68" i="1"/>
  <c r="G28" i="1"/>
  <c r="G26" i="1"/>
  <c r="A26" i="1"/>
  <c r="A23" i="1"/>
  <c r="H48" i="1"/>
  <c r="M41" i="15"/>
  <c r="M14" i="15"/>
  <c r="G41" i="15"/>
  <c r="M9" i="15"/>
  <c r="M8" i="15" s="1"/>
  <c r="AE54" i="15"/>
  <c r="M90" i="14"/>
  <c r="M8" i="14"/>
  <c r="AE105" i="14"/>
  <c r="M99" i="14"/>
  <c r="M98" i="14" s="1"/>
  <c r="G8" i="14"/>
  <c r="M33" i="14"/>
  <c r="M30" i="14" s="1"/>
  <c r="G90" i="14"/>
  <c r="M81" i="14"/>
  <c r="M80" i="14" s="1"/>
  <c r="M52" i="13"/>
  <c r="M43" i="13"/>
  <c r="M39" i="13" s="1"/>
  <c r="M28" i="13"/>
  <c r="M24" i="13" s="1"/>
  <c r="M12" i="13"/>
  <c r="M8" i="13" s="1"/>
  <c r="M19" i="12"/>
  <c r="G8" i="12"/>
  <c r="J45" i="1"/>
  <c r="J44" i="1"/>
  <c r="J41" i="1"/>
  <c r="J46" i="1"/>
  <c r="J43" i="1"/>
  <c r="J40" i="1"/>
  <c r="J42" i="1"/>
  <c r="J47" i="1"/>
  <c r="J39" i="1"/>
  <c r="J48" i="1" s="1"/>
  <c r="I21" i="1"/>
  <c r="J28" i="1"/>
  <c r="J26" i="1"/>
  <c r="G38" i="1"/>
  <c r="F38" i="1"/>
  <c r="J23" i="1"/>
  <c r="J24" i="1"/>
  <c r="J25" i="1"/>
  <c r="J27" i="1"/>
  <c r="E24" i="1"/>
  <c r="E26" i="1"/>
  <c r="J73" i="1" l="1"/>
  <c r="A24" i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Ivo Hroš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Ivo Hroš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Ivo Hroš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Ivo Hroš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<sst xmlns="http://schemas.openxmlformats.org/spreadsheetml/2006/main" count="1370" uniqueCount="434">
  <si>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</si>
  <si>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</si>
  <si>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</si>
  <si>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</si>
  <si>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</si>
  <si>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</si>
  <si>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</si>
  <si>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</si>
  <si>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</si>
  <si>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</si>
  <si>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</si>
  <si>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</si>
  <si>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</si>
  <si>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</si>
  <si>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</si>
  <si>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</si>
  <si>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</si>
  <si>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</si>
  <si>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</si>
  <si>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</si>
  <si>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</si>
  <si>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</si>
  <si>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</si>
  <si>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</si>
  <si>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</si>
  <si>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</si>
  <si>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</si>
  <si>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</si>
  <si>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</si>
  <si>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</si>
  <si>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</si>
  <si>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</si>
  <si>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</si>
  <si>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</si>
  <si>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</si>
  <si>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</si>
  <si>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</si>
  <si>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</si>
  <si>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</si>
  <si>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</si>
  <si>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</si>
  <si>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</si>
  <si>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</si>
  <si>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2020/061</t>
  </si>
  <si>
    <t>Lidická 47 - demolice dvorních přístavků</t>
  </si>
  <si>
    <t>Statutární město Brno - Statutární město Brno - MČ Brno-střed</t>
  </si>
  <si>
    <t>Dominikánská 2</t>
  </si>
  <si>
    <t>60169 Brno</t>
  </si>
  <si>
    <t>60169</t>
  </si>
  <si>
    <t>44992785</t>
  </si>
  <si>
    <t>Ing. Martin Rychetský</t>
  </si>
  <si>
    <t>Hoblíkova 18</t>
  </si>
  <si>
    <t>Brno</t>
  </si>
  <si>
    <t>61300</t>
  </si>
  <si>
    <t>87819040</t>
  </si>
  <si>
    <t>Stavba</t>
  </si>
  <si>
    <t>0</t>
  </si>
  <si>
    <t>Vedlejší a ostatní náklady</t>
  </si>
  <si>
    <t>1</t>
  </si>
  <si>
    <t>Demolice přístavků ve dvoře</t>
  </si>
  <si>
    <t>2</t>
  </si>
  <si>
    <t>Oprava dvoru</t>
  </si>
  <si>
    <t>3</t>
  </si>
  <si>
    <t>Oprava přístavku ve dvoře</t>
  </si>
  <si>
    <t>Celkem za stavbu</t>
  </si>
  <si>
    <t>CZK</t>
  </si>
  <si>
    <t>Rekapitulace dílů</t>
  </si>
  <si>
    <t>Typ dílu</t>
  </si>
  <si>
    <t>Zemní práce</t>
  </si>
  <si>
    <t>5</t>
  </si>
  <si>
    <t>Komunikace</t>
  </si>
  <si>
    <t>62</t>
  </si>
  <si>
    <t>Úpravy povrchů vnější</t>
  </si>
  <si>
    <t>8</t>
  </si>
  <si>
    <t>Trubní vedení</t>
  </si>
  <si>
    <t>9</t>
  </si>
  <si>
    <t>Ostatní konstrukce, bourání</t>
  </si>
  <si>
    <t>91</t>
  </si>
  <si>
    <t>Doplňující práce na komunikaci</t>
  </si>
  <si>
    <t>94</t>
  </si>
  <si>
    <t>Lešení a stavební výtahy</t>
  </si>
  <si>
    <t>96</t>
  </si>
  <si>
    <t>Bourání konstrukcí</t>
  </si>
  <si>
    <t>98</t>
  </si>
  <si>
    <t>Demolice</t>
  </si>
  <si>
    <t>99</t>
  </si>
  <si>
    <t>Staveništní přesun hmot</t>
  </si>
  <si>
    <t>711</t>
  </si>
  <si>
    <t>Izolace proti vodě</t>
  </si>
  <si>
    <t>720</t>
  </si>
  <si>
    <t>Zdravotechnická instalace</t>
  </si>
  <si>
    <t>723</t>
  </si>
  <si>
    <t>Vnitřní plynovod</t>
  </si>
  <si>
    <t>764</t>
  </si>
  <si>
    <t>Konstrukce klempířské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</si>
  <si>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</si>
  <si>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</si>
  <si>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</si>
  <si>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</si>
  <si>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</si>
  <si>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</si>
  <si>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</si>
  <si>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</si>
  <si>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</si>
  <si>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</si>
  <si>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</si>
  <si>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</si>
  <si>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</si>
  <si>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</si>
  <si>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</si>
  <si>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</si>
  <si>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</si>
  <si>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</si>
  <si>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</si>
  <si>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</si>
  <si>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</si>
  <si>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</si>
  <si>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</si>
  <si>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</si>
  <si>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</si>
  <si>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</si>
  <si>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</si>
  <si>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</si>
  <si>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</si>
  <si>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</si>
  <si>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</si>
  <si>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</si>
  <si>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</si>
  <si>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</si>
  <si>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</si>
  <si>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005111021R</t>
  </si>
  <si>
    <t>Vytyčení inženýrských sítí</t>
  </si>
  <si>
    <t>Soubor</t>
  </si>
  <si>
    <t>RTS 2018 I</t>
  </si>
  <si>
    <t>Indiv</t>
  </si>
  <si>
    <t>VRN</t>
  </si>
  <si>
    <t>POL99_8</t>
  </si>
  <si>
    <t>Zaměření a vytýčení stávajících inženýrských sítí v místě stavby z hlediska jejich ochrany při provádění stavby.</t>
  </si>
  <si>
    <t>POP</t>
  </si>
  <si>
    <t>005121010R</t>
  </si>
  <si>
    <t>Vybudování zařízení staveniště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</si>
  <si>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</si>
  <si>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</si>
  <si>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</si>
  <si>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</si>
  <si>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</si>
  <si>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</si>
  <si>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</si>
  <si>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</si>
  <si>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</si>
  <si>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</si>
  <si>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</si>
  <si>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</si>
  <si>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</si>
  <si>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</si>
  <si>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</si>
  <si>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</si>
  <si>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</si>
  <si>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</si>
  <si>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</si>
  <si>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</si>
  <si>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</si>
  <si>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</si>
  <si>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</si>
  <si>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</si>
  <si>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</si>
  <si>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</si>
  <si>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</si>
  <si>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</si>
  <si>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</si>
  <si>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</si>
  <si>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</si>
  <si>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Poznámky uchazeče k zadání</t>
  </si>
  <si>
    <t>POPUZIV</t>
  </si>
  <si>
    <t>END</t>
  </si>
  <si>
    <t>174101101R00</t>
  </si>
  <si>
    <t>Zásyp jam, rýh, šachet se zhutněním</t>
  </si>
  <si>
    <t>m3</t>
  </si>
  <si>
    <t>RTS 20/ I</t>
  </si>
  <si>
    <t>Práce</t>
  </si>
  <si>
    <t>POL1_</t>
  </si>
  <si>
    <t>včetně strojního přemístění materiálu pro zásyp ze vzdálenosti do 10 m od okraje zásypu</t>
  </si>
  <si>
    <t>1.PP (výkres D.4) : 245,00</t>
  </si>
  <si>
    <t>VV</t>
  </si>
  <si>
    <t>59691012.AR</t>
  </si>
  <si>
    <t>Recyklát směsný fr.16-32 mm</t>
  </si>
  <si>
    <t>t</t>
  </si>
  <si>
    <t>SPCM</t>
  </si>
  <si>
    <t>Specifikace</t>
  </si>
  <si>
    <t>POL3_</t>
  </si>
  <si>
    <t>Odkaz na mn. položky pořadí 1 : 245,00000*1,4</t>
  </si>
  <si>
    <t>622476213RT1</t>
  </si>
  <si>
    <t>Omítka vnější silikonová, Weber, 2.vrst., slož.1-2 jádrová omítka, penetrace, silikon.omítka</t>
  </si>
  <si>
    <t>m2</t>
  </si>
  <si>
    <t>Severní fasáda (výkres D.5) : 130,00</t>
  </si>
  <si>
    <t>Východní fasáda (výkres D.6 : 25,00</t>
  </si>
  <si>
    <t>622904121R00</t>
  </si>
  <si>
    <t>Ruční čištění ocelovým kartáčem</t>
  </si>
  <si>
    <t>913      R00</t>
  </si>
  <si>
    <t>Hzs - Stavební dělník</t>
  </si>
  <si>
    <t>h</t>
  </si>
  <si>
    <t>Prav.M</t>
  </si>
  <si>
    <t>HZS</t>
  </si>
  <si>
    <t>POL10_</t>
  </si>
  <si>
    <t>Vyklizení objektu - komunální odpad vč. odvozu a likvidace : 32</t>
  </si>
  <si>
    <t>941941041R00</t>
  </si>
  <si>
    <t>Montáž lešení leh.řad.s podlahami,š.1,2 m, H 10 m</t>
  </si>
  <si>
    <t>Včetně kotvení lešení.</t>
  </si>
  <si>
    <t>Pro opravu fasád : (8,34+3,80)*6,00+13,50*8,00</t>
  </si>
  <si>
    <t>941941292R00</t>
  </si>
  <si>
    <t>Příplatek za každý měsíc použití lešení k pol.1042</t>
  </si>
  <si>
    <t>Odkaz na mn. položky pořadí 6 : 180,84000</t>
  </si>
  <si>
    <t>941941841R00</t>
  </si>
  <si>
    <t>Demontáž lešení leh.řad.s podlahami,š.1,2 m,H 10 m</t>
  </si>
  <si>
    <t>981011314R00</t>
  </si>
  <si>
    <t>Demolice budov,zdivo,podíl kce.do 25%,MVC,post.roz</t>
  </si>
  <si>
    <t>Budovy výšky do 35 m.</t>
  </si>
  <si>
    <t>1.NP (výkres D.4) : 700,00</t>
  </si>
  <si>
    <t>1.PP do hl 1m : 110,7365*1,00</t>
  </si>
  <si>
    <t>998981123R00</t>
  </si>
  <si>
    <t>Přesun hmot demolice postup. rozebíráním v. do 21m</t>
  </si>
  <si>
    <t>Přesun hmot</t>
  </si>
  <si>
    <t>POL7_</t>
  </si>
  <si>
    <t>711823121RT1</t>
  </si>
  <si>
    <t>Montáž nopové fólie svisle bez dodávky fólie</t>
  </si>
  <si>
    <t>Severní fasáda (výkres D.5) : 18,115*1,00</t>
  </si>
  <si>
    <t>Východní fasáda (výkres D.6) : 3,50*1,00</t>
  </si>
  <si>
    <t>711823129RT4</t>
  </si>
  <si>
    <t>Montáž ukončovací lišty k nopové fólii včetně dodávky lišty GUTTA N</t>
  </si>
  <si>
    <t>m</t>
  </si>
  <si>
    <t>Severní fasáda (výkres D.5) : 18,115</t>
  </si>
  <si>
    <t>Východní fasáda (výkres D.6) : 3,50</t>
  </si>
  <si>
    <t>28323116R</t>
  </si>
  <si>
    <t>Fólie nopová DEKDREN N8 tl. 0,6 mm š. 1500 mm</t>
  </si>
  <si>
    <t>Odkaz na mn. položky pořadí 11 : 21,61500*1,15</t>
  </si>
  <si>
    <t>998711201R00</t>
  </si>
  <si>
    <t>Přesun hmot pro izolace proti vodě, výšky do 6 m</t>
  </si>
  <si>
    <t>909      R00</t>
  </si>
  <si>
    <t>Hzs-nezmeritelne stavebni prace</t>
  </si>
  <si>
    <t>Odpojení a zabezpečení vody a kanalizace : 0,50</t>
  </si>
  <si>
    <t>723150802R00</t>
  </si>
  <si>
    <t>Demontáž potrubí ocel.hladkého svařovaného D 44</t>
  </si>
  <si>
    <t>0,79+4,80+2,50</t>
  </si>
  <si>
    <t>723190901R00</t>
  </si>
  <si>
    <t>Uzavření nebo otevření plynového potrubí</t>
  </si>
  <si>
    <t>kus</t>
  </si>
  <si>
    <t>723190907R00</t>
  </si>
  <si>
    <t>Odvzdušnění a napuštění plynového potrubí</t>
  </si>
  <si>
    <t>733191917R00</t>
  </si>
  <si>
    <t>Zaslepení potrubí zkováním a zavařením DN 40</t>
  </si>
  <si>
    <t>998723101R00</t>
  </si>
  <si>
    <t>Přesun hmot pro vnitřní plynovod, výšky do 6 m</t>
  </si>
  <si>
    <t>764454202R00</t>
  </si>
  <si>
    <t>Odpadní trouby z Pz plechu, kruhové, D 100 mm</t>
  </si>
  <si>
    <t>764456852R00</t>
  </si>
  <si>
    <t>Demontáž kolen výtokových.kruhových,D 100 mm</t>
  </si>
  <si>
    <t>764421940R00</t>
  </si>
  <si>
    <t>Oprava oplechování říms z Pz plechu,rš 250 mm</t>
  </si>
  <si>
    <t>Oprava zakládací lišty a oplechování (výkres D.5) : 8,35+9,765+1,00</t>
  </si>
  <si>
    <t>998764101R00</t>
  </si>
  <si>
    <t>Přesun hmot pro klempířské konstr., výšky do 6 m</t>
  </si>
  <si>
    <t>905      R02</t>
  </si>
  <si>
    <t>Hzs-revize provoz.souboru a st.obj. Uprava stavajiciho rozvadece</t>
  </si>
  <si>
    <t>Odpojení a demontáž rozvaděče : 2,00</t>
  </si>
  <si>
    <t>979082111R00</t>
  </si>
  <si>
    <t>Vnitrostaveništní doprava suti do 10 m</t>
  </si>
  <si>
    <t>Přesun suti</t>
  </si>
  <si>
    <t>POL8_</t>
  </si>
  <si>
    <t>979082121R00</t>
  </si>
  <si>
    <t>Příplatek k vnitrost. dopravě suti za dalších 5 m</t>
  </si>
  <si>
    <t>979083117R00</t>
  </si>
  <si>
    <t>Vodorovné přemístění suti na skládku do 6000 m</t>
  </si>
  <si>
    <t>979083191R00</t>
  </si>
  <si>
    <t>Příplatek za dalších započatých 1000 m nad 6000 m</t>
  </si>
  <si>
    <t>979999999R00</t>
  </si>
  <si>
    <t>Poplatek za skládku 10 % příměsí - DUFONEV Brno</t>
  </si>
  <si>
    <t>111201101R00</t>
  </si>
  <si>
    <t>Odstranění křovin i s kořeny na ploše do 1000 m2</t>
  </si>
  <si>
    <t>Výkres D.7 : 322,21</t>
  </si>
  <si>
    <t>122201101R00</t>
  </si>
  <si>
    <t>Odkopávky nezapažené v hor. 3 do 100 m3</t>
  </si>
  <si>
    <t>Výkres D.7 : 322,21*0,50</t>
  </si>
  <si>
    <t>139601102R00</t>
  </si>
  <si>
    <t>Ruční výkop jam, rýh a šachet v hornině tř. 3</t>
  </si>
  <si>
    <t>Izolace (výkres D.8) : (6,50+9,40+10,50+1,30+1,45)*0,60</t>
  </si>
  <si>
    <t>181101111R00</t>
  </si>
  <si>
    <t>Úprava pláně v zářezech se zhutněním - ručně</t>
  </si>
  <si>
    <t>Výkres D.8 : 180,90</t>
  </si>
  <si>
    <t>181301104R00</t>
  </si>
  <si>
    <t>Rozprostření ornice, rovina, tl. 20-25 cm,do 500m2</t>
  </si>
  <si>
    <t>Výkres D.8 : 438,90</t>
  </si>
  <si>
    <t>182001131R00</t>
  </si>
  <si>
    <t>Plošná úprava terénu, nerovnosti do 20 cm v rovině</t>
  </si>
  <si>
    <t>180400020RA0</t>
  </si>
  <si>
    <t>Založení trávníku parkového, rovina, dodání osiva</t>
  </si>
  <si>
    <t>Součtová</t>
  </si>
  <si>
    <t>Agregovaná položka</t>
  </si>
  <si>
    <t>POL2_</t>
  </si>
  <si>
    <t>Včetně prvního pokosení, naložení odpadu a odvezení do 20 km, se složením.</t>
  </si>
  <si>
    <t>Skladba/Norma</t>
  </si>
  <si>
    <t>NOR</t>
  </si>
  <si>
    <t>00572410R</t>
  </si>
  <si>
    <t>Směs travní parková II. mírná zátěž PROFI, á 25 kg</t>
  </si>
  <si>
    <t>kg</t>
  </si>
  <si>
    <t>180402111R00</t>
  </si>
  <si>
    <t>Založení trávníku parkového výsevem v rovině</t>
  </si>
  <si>
    <t>564211111R00</t>
  </si>
  <si>
    <t>Podklad ze štěrkopísku po zhutnění tloušťky 5 cm</t>
  </si>
  <si>
    <t>564831111R00</t>
  </si>
  <si>
    <t>Podklad ze štěrkodrti po zhutnění tloušťky 10 cm</t>
  </si>
  <si>
    <t>564851111R00</t>
  </si>
  <si>
    <t>Podklad ze štěrkodrti po zhutnění tloušťky 15 cm</t>
  </si>
  <si>
    <t>596215040R00</t>
  </si>
  <si>
    <t>Kladení zámkové dlažby tl. 8 cm do drtě tl. 4 cm</t>
  </si>
  <si>
    <t>5924511910R</t>
  </si>
  <si>
    <t>Dlažba HOLLAND III 20x20x8 cm přírodní</t>
  </si>
  <si>
    <t>Odkaz na mn. položky pořadí 12 : 180,90000*1,01</t>
  </si>
  <si>
    <t>831350012RA0</t>
  </si>
  <si>
    <t>Kanalizace z trub PVC hrdlových D 160 mm</t>
  </si>
  <si>
    <t>V položce je zakalkulováno: hloubení rýh, pažení a rozepření rýh včetně přepažování, svislé přemístění, naložení přebytku po zásypu (0,524 m3/m rýhy) na dopravní prostředek, odvoz do 6 km a uložení na skládku, lože pod potrubí ze štěrkopísku, dodávka a montáž potrubí z trub PVC vnějšího průměru dle popisu,  zřízení kanalizační přípojky (1 kus/20 m potrubí), dodávka a montáž PVC tvarovek odbočných (1 kus/ 20 m potrubí), dodávka a montáž PVC tvarovek jednoosých (1 kus/ 20 m potrubí), obsyp potrubí pískem, zásyp rýhy sypaninou, se zhutněním.</t>
  </si>
  <si>
    <t>Výkres D.8 : 25,00</t>
  </si>
  <si>
    <t>132201212R00</t>
  </si>
  <si>
    <t>Hloubení rýh š.do 200 cm hor.3 do 1000m3,STROJNĚ</t>
  </si>
  <si>
    <t>132201219R00</t>
  </si>
  <si>
    <t>Přípl.za lepivost,hloubení rýh 200cm,hor.3,STROJNĚ</t>
  </si>
  <si>
    <t>151101101R00</t>
  </si>
  <si>
    <t>Pažení a rozepření stěn rýh - příložné - hl.do 2 m</t>
  </si>
  <si>
    <t>151101111R00</t>
  </si>
  <si>
    <t>Odstranění pažení stěn rýh - příložné - hl. do 2 m</t>
  </si>
  <si>
    <t>151401501R00</t>
  </si>
  <si>
    <t>Přepažení rozepření - příložné - hl. do 4 m</t>
  </si>
  <si>
    <t>161101101R00</t>
  </si>
  <si>
    <t>Svislé přemístění výkopku z hor.1-4 do 2,5 m</t>
  </si>
  <si>
    <t>162701101R00</t>
  </si>
  <si>
    <t>Vodorovné přemístění výkopku z hor.1-4 do 6000 m</t>
  </si>
  <si>
    <t>171201201R00</t>
  </si>
  <si>
    <t>Uložení sypaniny na skl.-sypanina na výšku přes 2m</t>
  </si>
  <si>
    <t>175101101R00</t>
  </si>
  <si>
    <t>Obsyp potrubí bez prohození sypaniny</t>
  </si>
  <si>
    <t>28611262.AR</t>
  </si>
  <si>
    <t>Trubka kanalizační KGEM SN 8 PVC 160x4,7x5000</t>
  </si>
  <si>
    <t>28651662.AR</t>
  </si>
  <si>
    <t>Koleno kanalizační KGB 160/ 45° PVC</t>
  </si>
  <si>
    <t>28651704.AR</t>
  </si>
  <si>
    <t>Odbočka kanalizační KGEA 160/ 125/45° PVC</t>
  </si>
  <si>
    <t>451572111R00</t>
  </si>
  <si>
    <t>Lože pod potrubí z kameniva těženého 0 - 4 mm</t>
  </si>
  <si>
    <t>583314007R</t>
  </si>
  <si>
    <t>Kamenivo těžené frakce  4/8  E Jihomor. kraj</t>
  </si>
  <si>
    <t>831263195R00</t>
  </si>
  <si>
    <t>Příplatek za zřízení kanal. přípojky DN 100 - 300</t>
  </si>
  <si>
    <t>871313121R00</t>
  </si>
  <si>
    <t>Montáž trub z plastu, gumový kroužek, DN 150</t>
  </si>
  <si>
    <t>877313123R00</t>
  </si>
  <si>
    <t>Montáž tvarovek jednoos. plast. gum.kroužek DN 150</t>
  </si>
  <si>
    <t>877353121R00</t>
  </si>
  <si>
    <t>Montáž tvarovek odboč. plast. gum. kroužek DN 200</t>
  </si>
  <si>
    <t>998276201R00</t>
  </si>
  <si>
    <t>Přesun hmot, trub.vedení plast. obsypaná kamenivem</t>
  </si>
  <si>
    <t>894411030RAA</t>
  </si>
  <si>
    <t>Vpusť uliční z bet.dílců DN 450,s kal.košem,průtok DN 150, mříž litina 300x500 EUROPA 25 t, hl.1,96 m</t>
  </si>
  <si>
    <t>V položce je zakalkulováno: zřízení uliční vpusti betonových dílců ze spodního dílu s napojením pro DN 150 mm, sředové a horní skruže, přechodového dílu, vyrovnávacího prstence a vtokové mříže s kalovým koše. Výška celé uliční vpusti je 2,1 m.</t>
  </si>
  <si>
    <t>Výkres D.8 : 3,00</t>
  </si>
  <si>
    <t>55243093R</t>
  </si>
  <si>
    <t>Mříž vtoková KM18P EUROPA litinová C250 300x500 mm, s pantem</t>
  </si>
  <si>
    <t>55343912R</t>
  </si>
  <si>
    <t>Koš kalový pro mříž 300x500 pozink v. 575 mm</t>
  </si>
  <si>
    <t>59224302R</t>
  </si>
  <si>
    <t>Prstenec vyrovnávací TBV-Q 10b/60</t>
  </si>
  <si>
    <t>59224306R</t>
  </si>
  <si>
    <t>Skruž středová TBV-Q 6d/600 betonová</t>
  </si>
  <si>
    <t>59224309R</t>
  </si>
  <si>
    <t>Skruž horní TBV-Q 5d/600 betonová</t>
  </si>
  <si>
    <t>59224311R</t>
  </si>
  <si>
    <t>Díl přechodový TBV-Q 11/325</t>
  </si>
  <si>
    <t>59224320R</t>
  </si>
  <si>
    <t>Díl spodní uliční vpusti TBV-Q 1d/380 výtok DN 200</t>
  </si>
  <si>
    <t>895941111R00</t>
  </si>
  <si>
    <t>Zřízení vpusti uliční z dílců typ UV - 50 normální</t>
  </si>
  <si>
    <t>899211112R00</t>
  </si>
  <si>
    <t>Osazení mříží litinových s rámem do 100 kg</t>
  </si>
  <si>
    <t>998274101R00</t>
  </si>
  <si>
    <t>Přesun hmot, trubní vedení betonové, otevř. výkop</t>
  </si>
  <si>
    <t>917862111RT7</t>
  </si>
  <si>
    <t>Osazení stojat. obrub.bet. s opěrou,lože z C 12/15 včetně obrubníku ABO 2 - 15 100/15/25</t>
  </si>
  <si>
    <t>Výkres D.8 : 19,00</t>
  </si>
  <si>
    <t>113107620R00</t>
  </si>
  <si>
    <t>Odstranění podkladu nad 50 m2,kam.drcené tl.20 cm</t>
  </si>
  <si>
    <t>Výkres D.7 : 185,20</t>
  </si>
  <si>
    <t>113109420R00</t>
  </si>
  <si>
    <t>Odstranění podkladu pl.nad 50 m2, beton, tl. 20 cm</t>
  </si>
  <si>
    <t>998223011R00</t>
  </si>
  <si>
    <t>Přesun hmot, pozemní komunikace, kryt dlážděný</t>
  </si>
  <si>
    <t>(6,50+9,40+10,50+1,30+1,45)*1,00</t>
  </si>
  <si>
    <t>6,50+9,40+10,50+1,30+1,45</t>
  </si>
  <si>
    <t>Odkaz na mn. položky pořadí 20 : 29,15000*1,15</t>
  </si>
  <si>
    <t>1,00*(2,85+4,45+0,50)*0,50</t>
  </si>
  <si>
    <t>Odkaz na mn. položky pořadí 1 : 3,90000</t>
  </si>
  <si>
    <t>564251111R00</t>
  </si>
  <si>
    <t>Podklad ze štěrkopísku po zhutnění tloušťky 15 cm</t>
  </si>
  <si>
    <t>(4,45+0,50+2,85)*0,50</t>
  </si>
  <si>
    <t>596215021R00</t>
  </si>
  <si>
    <t>Kladení zámkové dlažby tl. 6 cm do drtě tl. 4 cm</t>
  </si>
  <si>
    <t>Odkaz na mn. položky pořadí 3 : 3,90000</t>
  </si>
  <si>
    <t>592451180R</t>
  </si>
  <si>
    <t>Dlažba HOLLAND II 10x10x6 cm přírodní</t>
  </si>
  <si>
    <t>Odkaz na mn. položky pořadí 4 : 3,90000*1,05</t>
  </si>
  <si>
    <t>319201311R00</t>
  </si>
  <si>
    <t>Vyrovnání povrchu zdiva maltou tl.do 3 cm</t>
  </si>
  <si>
    <t>2,55*2,85-1,97*0,80+2,85*4,45+0,15*4,45/2+0,30*4,45+0,15*(1,97*2+0,80+0,30+2,85)</t>
  </si>
  <si>
    <t>622903111R00</t>
  </si>
  <si>
    <t>Očištění zdí a valů před opravou, ručně</t>
  </si>
  <si>
    <t>Včetně odstranění mechu, případně i jiných rostlin a jejich odklizení na vzdálenost do 20 m.</t>
  </si>
  <si>
    <t>941955002R00</t>
  </si>
  <si>
    <t>Lešení lehké pomocné, výška podlahy do 1,9 m</t>
  </si>
  <si>
    <t>999281111R00</t>
  </si>
  <si>
    <t>Přesun hmot pro opravy a údržbu do výšky 25 m</t>
  </si>
  <si>
    <t>(2,85+4,45)*1,00</t>
  </si>
  <si>
    <t>2,85+4,45</t>
  </si>
  <si>
    <t>Odkaz na mn. položky pořadí 11 : 7,30000*1,15</t>
  </si>
  <si>
    <t>764311201RT1</t>
  </si>
  <si>
    <t>Krytina hladká z Pz, tabule 2 x 1 m, do 30° z plechu tl. 0,55 mm, plocha do 10 m2</t>
  </si>
  <si>
    <t>(2,85-0,15)*4,45</t>
  </si>
  <si>
    <t>764333250R00</t>
  </si>
  <si>
    <t>Lemování zdí na plochých střechách Pz, rš 500 mm</t>
  </si>
  <si>
    <t>2*4,45+2,85+0,30</t>
  </si>
  <si>
    <t>764430220RT2</t>
  </si>
  <si>
    <t>Oplechování zdí z Pz plechu, rš 330 mm nalepení Enkolitem</t>
  </si>
  <si>
    <t>764311821R00</t>
  </si>
  <si>
    <t>Demontáž krytiny, tabule 2 x 1 m, do 25 m2, do 30°</t>
  </si>
  <si>
    <t>764334850R00</t>
  </si>
  <si>
    <t>Demontáž lemování zdí plochých střech,rš 500 mm</t>
  </si>
  <si>
    <t>764430840R00</t>
  </si>
  <si>
    <t>Demontáž oplechování zdí,rš od 330 do 500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</si>
</sst>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B2B2B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20" fillId="0" borderId="0" xfId="0" applyFont="1" applyBorder="1" applyAlignment="1">
      <alignment vertical="top"/>
    </xf>
    <xf numFmtId="49" fontId="20" fillId="0" borderId="0" xfId="0" applyNumberFormat="1" applyFont="1" applyBorder="1" applyAlignment="1">
      <alignment vertical="top"/>
    </xf>
    <xf numFmtId="0" fontId="20" fillId="0" borderId="0" xfId="0" applyFont="1" applyBorder="1" applyAlignment="1">
      <alignment horizontal="center" vertical="top" shrinkToFit="1"/>
    </xf>
    <xf numFmtId="164" fontId="20" fillId="0" borderId="0" xfId="0" applyNumberFormat="1" applyFont="1" applyBorder="1" applyAlignment="1">
      <alignment vertical="top" shrinkToFit="1"/>
    </xf>
    <xf numFmtId="4" fontId="20" fillId="0" borderId="0" xfId="0" applyNumberFormat="1" applyFont="1" applyBorder="1" applyAlignment="1">
      <alignment vertical="top" shrinkToFit="1"/>
    </xf>
    <xf numFmtId="49" fontId="20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3" t="s">
        <v>41</v>
      </c>
      <c r="B2" s="73"/>
      <c r="C2" s="73"/>
      <c r="D2" s="73"/>
      <c r="E2" s="73"/>
      <c r="F2" s="73"/>
      <c r="G2" s="73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6"/>
  <sheetViews>
    <sheetView showGridLines="0" topLeftCell="B26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24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23</v>
      </c>
      <c r="D5" s="121" t="s">
        <v>45</v>
      </c>
      <c r="E5" s="88"/>
      <c r="F5" s="88"/>
      <c r="G5" s="88"/>
      <c r="H5" s="18" t="s">
        <v>42</v>
      </c>
      <c r="I5" s="125" t="s">
        <v>49</v>
      </c>
      <c r="J5" s="8"/>
    </row>
    <row r="6" spans="1:15" ht="15.75" customHeight="1" x14ac:dyDescent="0.2">
      <c r="A6" s="2"/>
      <c r="B6" s="28"/>
      <c r="C6" s="53"/>
      <c r="D6" s="122" t="s">
        <v>46</v>
      </c>
      <c r="E6" s="89"/>
      <c r="F6" s="89"/>
      <c r="G6" s="89"/>
      <c r="H6" s="18" t="s">
        <v>36</v>
      </c>
      <c r="I6" s="22"/>
      <c r="J6" s="8"/>
    </row>
    <row r="7" spans="1:15" ht="15.75" customHeight="1" x14ac:dyDescent="0.2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26" t="s">
        <v>50</v>
      </c>
      <c r="H8" s="18" t="s">
        <v>42</v>
      </c>
      <c r="I8" s="125" t="s">
        <v>54</v>
      </c>
      <c r="J8" s="8"/>
    </row>
    <row r="9" spans="1:15" ht="15.75" hidden="1" customHeight="1" x14ac:dyDescent="0.2">
      <c r="A9" s="2"/>
      <c r="B9" s="2"/>
      <c r="D9" s="126" t="s">
        <v>51</v>
      </c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4"/>
      <c r="D10" s="124" t="s">
        <v>53</v>
      </c>
      <c r="E10" s="127" t="s">
        <v>52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3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83"/>
      <c r="F15" s="83"/>
      <c r="G15" s="84"/>
      <c r="H15" s="84"/>
      <c r="I15" s="84" t="s">
        <v>31</v>
      </c>
      <c r="J15" s="85"/>
    </row>
    <row r="16" spans="1:15" ht="23.25" customHeight="1" x14ac:dyDescent="0.2">
      <c r="A16" s="195" t="s">
        <v>26</v>
      </c>
      <c r="B16" s="38" t="s">
        <v>26</v>
      </c>
      <c r="C16" s="59"/>
      <c r="D16" s="60"/>
      <c r="E16" s="80"/>
      <c r="F16" s="81"/>
      <c r="G16" s="80"/>
      <c r="H16" s="81"/>
      <c r="I16" s="80">
        <f>SUMIF(F55:F72,A16,I55:I72)+SUMIF(F55:F72,"PSU",I55:I72)</f>
        <v>0</v>
      </c>
      <c r="J16" s="82"/>
    </row>
    <row r="17" spans="1:10" ht="23.25" customHeight="1" x14ac:dyDescent="0.2">
      <c r="A17" s="195" t="s">
        <v>27</v>
      </c>
      <c r="B17" s="38" t="s">
        <v>27</v>
      </c>
      <c r="C17" s="59"/>
      <c r="D17" s="60"/>
      <c r="E17" s="80"/>
      <c r="F17" s="81"/>
      <c r="G17" s="80"/>
      <c r="H17" s="81"/>
      <c r="I17" s="80">
        <f>SUMIF(F55:F72,A17,I55:I72)</f>
        <v>0</v>
      </c>
      <c r="J17" s="82"/>
    </row>
    <row r="18" spans="1:10" ht="23.25" customHeight="1" x14ac:dyDescent="0.2">
      <c r="A18" s="195" t="s">
        <v>28</v>
      </c>
      <c r="B18" s="38" t="s">
        <v>28</v>
      </c>
      <c r="C18" s="59"/>
      <c r="D18" s="60"/>
      <c r="E18" s="80"/>
      <c r="F18" s="81"/>
      <c r="G18" s="80"/>
      <c r="H18" s="81"/>
      <c r="I18" s="80">
        <f>SUMIF(F55:F72,A18,I55:I72)</f>
        <v>0</v>
      </c>
      <c r="J18" s="82"/>
    </row>
    <row r="19" spans="1:10" ht="23.25" customHeight="1" x14ac:dyDescent="0.2">
      <c r="A19" s="195" t="s">
        <v>100</v>
      </c>
      <c r="B19" s="38" t="s">
        <v>29</v>
      </c>
      <c r="C19" s="59"/>
      <c r="D19" s="60"/>
      <c r="E19" s="80"/>
      <c r="F19" s="81"/>
      <c r="G19" s="80"/>
      <c r="H19" s="81"/>
      <c r="I19" s="80">
        <f>SUMIF(F55:F72,A19,I55:I72)</f>
        <v>0</v>
      </c>
      <c r="J19" s="82"/>
    </row>
    <row r="20" spans="1:10" ht="23.25" customHeight="1" x14ac:dyDescent="0.2">
      <c r="A20" s="195" t="s">
        <v>101</v>
      </c>
      <c r="B20" s="38" t="s">
        <v>30</v>
      </c>
      <c r="C20" s="59"/>
      <c r="D20" s="60"/>
      <c r="E20" s="80"/>
      <c r="F20" s="81"/>
      <c r="G20" s="80"/>
      <c r="H20" s="81"/>
      <c r="I20" s="80">
        <f>SUMIF(F55:F72,A20,I55:I72)</f>
        <v>0</v>
      </c>
      <c r="J20" s="82"/>
    </row>
    <row r="21" spans="1:10" ht="23.25" customHeight="1" x14ac:dyDescent="0.2">
      <c r="A21" s="2"/>
      <c r="B21" s="48" t="s">
        <v>31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55</v>
      </c>
      <c r="C39" s="147"/>
      <c r="D39" s="147"/>
      <c r="E39" s="147"/>
      <c r="F39" s="148">
        <f>'0 1 Naklady'!AE33+'1 1 Pol'!AE75+'2 1 Pol'!AE105+'3 1 Pol'!AE54</f>
        <v>0</v>
      </c>
      <c r="G39" s="149">
        <f>'0 1 Naklady'!AF33+'1 1 Pol'!AF75+'2 1 Pol'!AF105+'3 1 Pol'!AF54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 t="s">
        <v>56</v>
      </c>
      <c r="C40" s="153" t="s">
        <v>57</v>
      </c>
      <c r="D40" s="153"/>
      <c r="E40" s="153"/>
      <c r="F40" s="154">
        <f>'0 1 Naklady'!AE33</f>
        <v>0</v>
      </c>
      <c r="G40" s="155">
        <f>'0 1 Naklady'!AF33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58</v>
      </c>
      <c r="C41" s="147" t="s">
        <v>57</v>
      </c>
      <c r="D41" s="147"/>
      <c r="E41" s="147"/>
      <c r="F41" s="158">
        <f>'0 1 Naklady'!AE33</f>
        <v>0</v>
      </c>
      <c r="G41" s="150">
        <f>'0 1 Naklady'!AF33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2</v>
      </c>
      <c r="B42" s="152" t="s">
        <v>58</v>
      </c>
      <c r="C42" s="153" t="s">
        <v>59</v>
      </c>
      <c r="D42" s="153"/>
      <c r="E42" s="153"/>
      <c r="F42" s="154">
        <f>'1 1 Pol'!AE75</f>
        <v>0</v>
      </c>
      <c r="G42" s="155">
        <f>'1 1 Pol'!AF75</f>
        <v>0</v>
      </c>
      <c r="H42" s="155">
        <f>(F42*SazbaDPH1/100)+(G42*SazbaDPH2/100)</f>
        <v>0</v>
      </c>
      <c r="I42" s="155">
        <f>F42+G42+H42</f>
        <v>0</v>
      </c>
      <c r="J42" s="156" t="str">
        <f>IF(CenaCelkemVypocet=0,"",I42/CenaCelkemVypocet*100)</f>
        <v/>
      </c>
    </row>
    <row r="43" spans="1:10" ht="25.5" customHeight="1" x14ac:dyDescent="0.2">
      <c r="A43" s="136">
        <v>3</v>
      </c>
      <c r="B43" s="157" t="s">
        <v>58</v>
      </c>
      <c r="C43" s="147" t="s">
        <v>59</v>
      </c>
      <c r="D43" s="147"/>
      <c r="E43" s="147"/>
      <c r="F43" s="158">
        <f>'1 1 Pol'!AE75</f>
        <v>0</v>
      </c>
      <c r="G43" s="150">
        <f>'1 1 Pol'!AF75</f>
        <v>0</v>
      </c>
      <c r="H43" s="150">
        <f>(F43*SazbaDPH1/100)+(G43*SazbaDPH2/100)</f>
        <v>0</v>
      </c>
      <c r="I43" s="150">
        <f>F43+G43+H43</f>
        <v>0</v>
      </c>
      <c r="J43" s="151" t="str">
        <f>IF(CenaCelkemVypocet=0,"",I43/CenaCelkemVypocet*100)</f>
        <v/>
      </c>
    </row>
    <row r="44" spans="1:10" ht="25.5" customHeight="1" x14ac:dyDescent="0.2">
      <c r="A44" s="136">
        <v>2</v>
      </c>
      <c r="B44" s="152" t="s">
        <v>60</v>
      </c>
      <c r="C44" s="153" t="s">
        <v>61</v>
      </c>
      <c r="D44" s="153"/>
      <c r="E44" s="153"/>
      <c r="F44" s="154">
        <f>'2 1 Pol'!AE105</f>
        <v>0</v>
      </c>
      <c r="G44" s="155">
        <f>'2 1 Pol'!AF105</f>
        <v>0</v>
      </c>
      <c r="H44" s="155">
        <f>(F44*SazbaDPH1/100)+(G44*SazbaDPH2/100)</f>
        <v>0</v>
      </c>
      <c r="I44" s="155">
        <f>F44+G44+H44</f>
        <v>0</v>
      </c>
      <c r="J44" s="156" t="str">
        <f>IF(CenaCelkemVypocet=0,"",I44/CenaCelkemVypocet*100)</f>
        <v/>
      </c>
    </row>
    <row r="45" spans="1:10" ht="25.5" customHeight="1" x14ac:dyDescent="0.2">
      <c r="A45" s="136">
        <v>3</v>
      </c>
      <c r="B45" s="157" t="s">
        <v>58</v>
      </c>
      <c r="C45" s="147" t="s">
        <v>61</v>
      </c>
      <c r="D45" s="147"/>
      <c r="E45" s="147"/>
      <c r="F45" s="158">
        <f>'2 1 Pol'!AE105</f>
        <v>0</v>
      </c>
      <c r="G45" s="150">
        <f>'2 1 Pol'!AF105</f>
        <v>0</v>
      </c>
      <c r="H45" s="150">
        <f>(F45*SazbaDPH1/100)+(G45*SazbaDPH2/100)</f>
        <v>0</v>
      </c>
      <c r="I45" s="150">
        <f>F45+G45+H45</f>
        <v>0</v>
      </c>
      <c r="J45" s="151" t="str">
        <f>IF(CenaCelkemVypocet=0,"",I45/CenaCelkemVypocet*100)</f>
        <v/>
      </c>
    </row>
    <row r="46" spans="1:10" ht="25.5" customHeight="1" x14ac:dyDescent="0.2">
      <c r="A46" s="136">
        <v>2</v>
      </c>
      <c r="B46" s="152" t="s">
        <v>62</v>
      </c>
      <c r="C46" s="153" t="s">
        <v>63</v>
      </c>
      <c r="D46" s="153"/>
      <c r="E46" s="153"/>
      <c r="F46" s="154">
        <f>'3 1 Pol'!AE54</f>
        <v>0</v>
      </c>
      <c r="G46" s="155">
        <f>'3 1 Pol'!AF54</f>
        <v>0</v>
      </c>
      <c r="H46" s="155">
        <f>(F46*SazbaDPH1/100)+(G46*SazbaDPH2/100)</f>
        <v>0</v>
      </c>
      <c r="I46" s="155">
        <f>F46+G46+H46</f>
        <v>0</v>
      </c>
      <c r="J46" s="156" t="str">
        <f>IF(CenaCelkemVypocet=0,"",I46/CenaCelkemVypocet*100)</f>
        <v/>
      </c>
    </row>
    <row r="47" spans="1:10" ht="25.5" customHeight="1" x14ac:dyDescent="0.2">
      <c r="A47" s="136">
        <v>3</v>
      </c>
      <c r="B47" s="157" t="s">
        <v>58</v>
      </c>
      <c r="C47" s="147" t="s">
        <v>63</v>
      </c>
      <c r="D47" s="147"/>
      <c r="E47" s="147"/>
      <c r="F47" s="158">
        <f>'3 1 Pol'!AE54</f>
        <v>0</v>
      </c>
      <c r="G47" s="150">
        <f>'3 1 Pol'!AF54</f>
        <v>0</v>
      </c>
      <c r="H47" s="150">
        <f>(F47*SazbaDPH1/100)+(G47*SazbaDPH2/100)</f>
        <v>0</v>
      </c>
      <c r="I47" s="150">
        <f>F47+G47+H47</f>
        <v>0</v>
      </c>
      <c r="J47" s="151" t="str">
        <f>IF(CenaCelkemVypocet=0,"",I47/CenaCelkemVypocet*100)</f>
        <v/>
      </c>
    </row>
    <row r="48" spans="1:10" ht="25.5" customHeight="1" x14ac:dyDescent="0.2">
      <c r="A48" s="136"/>
      <c r="B48" s="159" t="s">
        <v>64</v>
      </c>
      <c r="C48" s="160"/>
      <c r="D48" s="160"/>
      <c r="E48" s="161"/>
      <c r="F48" s="162">
        <f>SUMIF(A39:A47,"=1",F39:F47)</f>
        <v>0</v>
      </c>
      <c r="G48" s="163">
        <f>SUMIF(A39:A47,"=1",G39:G47)</f>
        <v>0</v>
      </c>
      <c r="H48" s="163">
        <f>SUMIF(A39:A47,"=1",H39:H47)</f>
        <v>0</v>
      </c>
      <c r="I48" s="163">
        <f>SUMIF(A39:A47,"=1",I39:I47)</f>
        <v>0</v>
      </c>
      <c r="J48" s="164">
        <f>SUMIF(A39:A47,"=1",J39:J47)</f>
        <v>0</v>
      </c>
    </row>
    <row r="52" spans="1:10" ht="15.75" x14ac:dyDescent="0.25">
      <c r="B52" s="175" t="s">
        <v>66</v>
      </c>
    </row>
    <row r="54" spans="1:10" ht="25.5" customHeight="1" x14ac:dyDescent="0.2">
      <c r="A54" s="177"/>
      <c r="B54" s="180" t="s">
        <v>18</v>
      </c>
      <c r="C54" s="180" t="s">
        <v>6</v>
      </c>
      <c r="D54" s="181"/>
      <c r="E54" s="181"/>
      <c r="F54" s="182" t="s">
        <v>67</v>
      </c>
      <c r="G54" s="182"/>
      <c r="H54" s="182"/>
      <c r="I54" s="182" t="s">
        <v>31</v>
      </c>
      <c r="J54" s="182" t="s">
        <v>0</v>
      </c>
    </row>
    <row r="55" spans="1:10" ht="36.75" customHeight="1" x14ac:dyDescent="0.2">
      <c r="A55" s="178"/>
      <c r="B55" s="183" t="s">
        <v>58</v>
      </c>
      <c r="C55" s="184" t="s">
        <v>68</v>
      </c>
      <c r="D55" s="185"/>
      <c r="E55" s="185"/>
      <c r="F55" s="191" t="s">
        <v>26</v>
      </c>
      <c r="G55" s="192"/>
      <c r="H55" s="192"/>
      <c r="I55" s="192">
        <f>'1 1 Pol'!G8+'2 1 Pol'!G8+'3 1 Pol'!G8</f>
        <v>0</v>
      </c>
      <c r="J55" s="189" t="str">
        <f>IF(I73=0,"",I55/I73*100)</f>
        <v/>
      </c>
    </row>
    <row r="56" spans="1:10" ht="36.75" customHeight="1" x14ac:dyDescent="0.2">
      <c r="A56" s="178"/>
      <c r="B56" s="183" t="s">
        <v>69</v>
      </c>
      <c r="C56" s="184" t="s">
        <v>70</v>
      </c>
      <c r="D56" s="185"/>
      <c r="E56" s="185"/>
      <c r="F56" s="191" t="s">
        <v>26</v>
      </c>
      <c r="G56" s="192"/>
      <c r="H56" s="192"/>
      <c r="I56" s="192">
        <f>'2 1 Pol'!G30+'3 1 Pol'!G14</f>
        <v>0</v>
      </c>
      <c r="J56" s="189" t="str">
        <f>IF(I73=0,"",I56/I73*100)</f>
        <v/>
      </c>
    </row>
    <row r="57" spans="1:10" ht="36.75" customHeight="1" x14ac:dyDescent="0.2">
      <c r="A57" s="178"/>
      <c r="B57" s="183" t="s">
        <v>71</v>
      </c>
      <c r="C57" s="184" t="s">
        <v>72</v>
      </c>
      <c r="D57" s="185"/>
      <c r="E57" s="185"/>
      <c r="F57" s="191" t="s">
        <v>26</v>
      </c>
      <c r="G57" s="192"/>
      <c r="H57" s="192"/>
      <c r="I57" s="192">
        <f>'1 1 Pol'!G14+'3 1 Pol'!G21</f>
        <v>0</v>
      </c>
      <c r="J57" s="189" t="str">
        <f>IF(I73=0,"",I57/I73*100)</f>
        <v/>
      </c>
    </row>
    <row r="58" spans="1:10" ht="36.75" customHeight="1" x14ac:dyDescent="0.2">
      <c r="A58" s="178"/>
      <c r="B58" s="183" t="s">
        <v>73</v>
      </c>
      <c r="C58" s="184" t="s">
        <v>74</v>
      </c>
      <c r="D58" s="185"/>
      <c r="E58" s="185"/>
      <c r="F58" s="191" t="s">
        <v>26</v>
      </c>
      <c r="G58" s="192"/>
      <c r="H58" s="192"/>
      <c r="I58" s="192">
        <f>'2 1 Pol'!G41</f>
        <v>0</v>
      </c>
      <c r="J58" s="189" t="str">
        <f>IF(I73=0,"",I58/I73*100)</f>
        <v/>
      </c>
    </row>
    <row r="59" spans="1:10" ht="36.75" customHeight="1" x14ac:dyDescent="0.2">
      <c r="A59" s="178"/>
      <c r="B59" s="183" t="s">
        <v>75</v>
      </c>
      <c r="C59" s="184" t="s">
        <v>76</v>
      </c>
      <c r="D59" s="185"/>
      <c r="E59" s="185"/>
      <c r="F59" s="191" t="s">
        <v>26</v>
      </c>
      <c r="G59" s="192"/>
      <c r="H59" s="192"/>
      <c r="I59" s="192">
        <f>'1 1 Pol'!G21</f>
        <v>0</v>
      </c>
      <c r="J59" s="189" t="str">
        <f>IF(I73=0,"",I59/I73*100)</f>
        <v/>
      </c>
    </row>
    <row r="60" spans="1:10" ht="36.75" customHeight="1" x14ac:dyDescent="0.2">
      <c r="A60" s="178"/>
      <c r="B60" s="183" t="s">
        <v>77</v>
      </c>
      <c r="C60" s="184" t="s">
        <v>78</v>
      </c>
      <c r="D60" s="185"/>
      <c r="E60" s="185"/>
      <c r="F60" s="191" t="s">
        <v>26</v>
      </c>
      <c r="G60" s="192"/>
      <c r="H60" s="192"/>
      <c r="I60" s="192">
        <f>'2 1 Pol'!G80</f>
        <v>0</v>
      </c>
      <c r="J60" s="189" t="str">
        <f>IF(I73=0,"",I60/I73*100)</f>
        <v/>
      </c>
    </row>
    <row r="61" spans="1:10" ht="36.75" customHeight="1" x14ac:dyDescent="0.2">
      <c r="A61" s="178"/>
      <c r="B61" s="183" t="s">
        <v>79</v>
      </c>
      <c r="C61" s="184" t="s">
        <v>80</v>
      </c>
      <c r="D61" s="185"/>
      <c r="E61" s="185"/>
      <c r="F61" s="191" t="s">
        <v>26</v>
      </c>
      <c r="G61" s="192"/>
      <c r="H61" s="192"/>
      <c r="I61" s="192">
        <f>'1 1 Pol'!G24+'3 1 Pol'!G29</f>
        <v>0</v>
      </c>
      <c r="J61" s="189" t="str">
        <f>IF(I73=0,"",I61/I73*100)</f>
        <v/>
      </c>
    </row>
    <row r="62" spans="1:10" ht="36.75" customHeight="1" x14ac:dyDescent="0.2">
      <c r="A62" s="178"/>
      <c r="B62" s="183" t="s">
        <v>81</v>
      </c>
      <c r="C62" s="184" t="s">
        <v>82</v>
      </c>
      <c r="D62" s="185"/>
      <c r="E62" s="185"/>
      <c r="F62" s="191" t="s">
        <v>26</v>
      </c>
      <c r="G62" s="192"/>
      <c r="H62" s="192"/>
      <c r="I62" s="192">
        <f>'2 1 Pol'!G83</f>
        <v>0</v>
      </c>
      <c r="J62" s="189" t="str">
        <f>IF(I73=0,"",I62/I73*100)</f>
        <v/>
      </c>
    </row>
    <row r="63" spans="1:10" ht="36.75" customHeight="1" x14ac:dyDescent="0.2">
      <c r="A63" s="178"/>
      <c r="B63" s="183" t="s">
        <v>83</v>
      </c>
      <c r="C63" s="184" t="s">
        <v>84</v>
      </c>
      <c r="D63" s="185"/>
      <c r="E63" s="185"/>
      <c r="F63" s="191" t="s">
        <v>26</v>
      </c>
      <c r="G63" s="192"/>
      <c r="H63" s="192"/>
      <c r="I63" s="192">
        <f>'1 1 Pol'!G32</f>
        <v>0</v>
      </c>
      <c r="J63" s="189" t="str">
        <f>IF(I73=0,"",I63/I73*100)</f>
        <v/>
      </c>
    </row>
    <row r="64" spans="1:10" ht="36.75" customHeight="1" x14ac:dyDescent="0.2">
      <c r="A64" s="178"/>
      <c r="B64" s="183" t="s">
        <v>85</v>
      </c>
      <c r="C64" s="184" t="s">
        <v>86</v>
      </c>
      <c r="D64" s="185"/>
      <c r="E64" s="185"/>
      <c r="F64" s="191" t="s">
        <v>26</v>
      </c>
      <c r="G64" s="192"/>
      <c r="H64" s="192"/>
      <c r="I64" s="192">
        <f>'1 1 Pol'!G37+'2 1 Pol'!G88+'3 1 Pol'!G31</f>
        <v>0</v>
      </c>
      <c r="J64" s="189" t="str">
        <f>IF(I73=0,"",I64/I73*100)</f>
        <v/>
      </c>
    </row>
    <row r="65" spans="1:10" ht="36.75" customHeight="1" x14ac:dyDescent="0.2">
      <c r="A65" s="178"/>
      <c r="B65" s="183" t="s">
        <v>87</v>
      </c>
      <c r="C65" s="184" t="s">
        <v>88</v>
      </c>
      <c r="D65" s="185"/>
      <c r="E65" s="185"/>
      <c r="F65" s="191" t="s">
        <v>27</v>
      </c>
      <c r="G65" s="192"/>
      <c r="H65" s="192"/>
      <c r="I65" s="192">
        <f>'1 1 Pol'!G39+'2 1 Pol'!G90+'3 1 Pol'!G33</f>
        <v>0</v>
      </c>
      <c r="J65" s="189" t="str">
        <f>IF(I73=0,"",I65/I73*100)</f>
        <v/>
      </c>
    </row>
    <row r="66" spans="1:10" ht="36.75" customHeight="1" x14ac:dyDescent="0.2">
      <c r="A66" s="178"/>
      <c r="B66" s="183" t="s">
        <v>89</v>
      </c>
      <c r="C66" s="184" t="s">
        <v>90</v>
      </c>
      <c r="D66" s="185"/>
      <c r="E66" s="185"/>
      <c r="F66" s="191" t="s">
        <v>27</v>
      </c>
      <c r="G66" s="192"/>
      <c r="H66" s="192"/>
      <c r="I66" s="192">
        <f>'1 1 Pol'!G49</f>
        <v>0</v>
      </c>
      <c r="J66" s="189" t="str">
        <f>IF(I73=0,"",I66/I73*100)</f>
        <v/>
      </c>
    </row>
    <row r="67" spans="1:10" ht="36.75" customHeight="1" x14ac:dyDescent="0.2">
      <c r="A67" s="178"/>
      <c r="B67" s="183" t="s">
        <v>91</v>
      </c>
      <c r="C67" s="184" t="s">
        <v>92</v>
      </c>
      <c r="D67" s="185"/>
      <c r="E67" s="185"/>
      <c r="F67" s="191" t="s">
        <v>27</v>
      </c>
      <c r="G67" s="192"/>
      <c r="H67" s="192"/>
      <c r="I67" s="192">
        <f>'1 1 Pol'!G52</f>
        <v>0</v>
      </c>
      <c r="J67" s="189" t="str">
        <f>IF(I73=0,"",I67/I73*100)</f>
        <v/>
      </c>
    </row>
    <row r="68" spans="1:10" ht="36.75" customHeight="1" x14ac:dyDescent="0.2">
      <c r="A68" s="178"/>
      <c r="B68" s="183" t="s">
        <v>93</v>
      </c>
      <c r="C68" s="184" t="s">
        <v>94</v>
      </c>
      <c r="D68" s="185"/>
      <c r="E68" s="185"/>
      <c r="F68" s="191" t="s">
        <v>27</v>
      </c>
      <c r="G68" s="192"/>
      <c r="H68" s="192"/>
      <c r="I68" s="192">
        <f>'1 1 Pol'!G59+'3 1 Pol'!G41</f>
        <v>0</v>
      </c>
      <c r="J68" s="189" t="str">
        <f>IF(I73=0,"",I68/I73*100)</f>
        <v/>
      </c>
    </row>
    <row r="69" spans="1:10" ht="36.75" customHeight="1" x14ac:dyDescent="0.2">
      <c r="A69" s="178"/>
      <c r="B69" s="183" t="s">
        <v>95</v>
      </c>
      <c r="C69" s="184" t="s">
        <v>96</v>
      </c>
      <c r="D69" s="185"/>
      <c r="E69" s="185"/>
      <c r="F69" s="191" t="s">
        <v>28</v>
      </c>
      <c r="G69" s="192"/>
      <c r="H69" s="192"/>
      <c r="I69" s="192">
        <f>'1 1 Pol'!G65</f>
        <v>0</v>
      </c>
      <c r="J69" s="189" t="str">
        <f>IF(I73=0,"",I69/I73*100)</f>
        <v/>
      </c>
    </row>
    <row r="70" spans="1:10" ht="36.75" customHeight="1" x14ac:dyDescent="0.2">
      <c r="A70" s="178"/>
      <c r="B70" s="183" t="s">
        <v>97</v>
      </c>
      <c r="C70" s="184" t="s">
        <v>98</v>
      </c>
      <c r="D70" s="185"/>
      <c r="E70" s="185"/>
      <c r="F70" s="191" t="s">
        <v>99</v>
      </c>
      <c r="G70" s="192"/>
      <c r="H70" s="192"/>
      <c r="I70" s="192">
        <f>'1 1 Pol'!G68+'2 1 Pol'!G98</f>
        <v>0</v>
      </c>
      <c r="J70" s="189" t="str">
        <f>IF(I73=0,"",I70/I73*100)</f>
        <v/>
      </c>
    </row>
    <row r="71" spans="1:10" ht="36.75" customHeight="1" x14ac:dyDescent="0.2">
      <c r="A71" s="178"/>
      <c r="B71" s="183" t="s">
        <v>100</v>
      </c>
      <c r="C71" s="184" t="s">
        <v>29</v>
      </c>
      <c r="D71" s="185"/>
      <c r="E71" s="185"/>
      <c r="F71" s="191" t="s">
        <v>100</v>
      </c>
      <c r="G71" s="192"/>
      <c r="H71" s="192"/>
      <c r="I71" s="192">
        <f>'0 1 Naklady'!G8</f>
        <v>0</v>
      </c>
      <c r="J71" s="189" t="str">
        <f>IF(I73=0,"",I71/I73*100)</f>
        <v/>
      </c>
    </row>
    <row r="72" spans="1:10" ht="36.75" customHeight="1" x14ac:dyDescent="0.2">
      <c r="A72" s="178"/>
      <c r="B72" s="183" t="s">
        <v>101</v>
      </c>
      <c r="C72" s="184" t="s">
        <v>30</v>
      </c>
      <c r="D72" s="185"/>
      <c r="E72" s="185"/>
      <c r="F72" s="191" t="s">
        <v>101</v>
      </c>
      <c r="G72" s="192"/>
      <c r="H72" s="192"/>
      <c r="I72" s="192">
        <f>'0 1 Naklady'!G19</f>
        <v>0</v>
      </c>
      <c r="J72" s="189" t="str">
        <f>IF(I73=0,"",I72/I73*100)</f>
        <v/>
      </c>
    </row>
    <row r="73" spans="1:10" ht="25.5" customHeight="1" x14ac:dyDescent="0.2">
      <c r="A73" s="179"/>
      <c r="B73" s="186" t="s">
        <v>1</v>
      </c>
      <c r="C73" s="187"/>
      <c r="D73" s="188"/>
      <c r="E73" s="188"/>
      <c r="F73" s="193"/>
      <c r="G73" s="194"/>
      <c r="H73" s="194"/>
      <c r="I73" s="194">
        <f>SUM(I55:I72)</f>
        <v>0</v>
      </c>
      <c r="J73" s="190">
        <f>SUM(J55:J72)</f>
        <v>0</v>
      </c>
    </row>
    <row r="74" spans="1:10" x14ac:dyDescent="0.2">
      <c r="F74" s="134"/>
      <c r="G74" s="134"/>
      <c r="H74" s="134"/>
      <c r="I74" s="134"/>
      <c r="J74" s="135"/>
    </row>
    <row r="75" spans="1:10" x14ac:dyDescent="0.2">
      <c r="F75" s="134"/>
      <c r="G75" s="134"/>
      <c r="H75" s="134"/>
      <c r="I75" s="134"/>
      <c r="J75" s="135"/>
    </row>
    <row r="76" spans="1:10" x14ac:dyDescent="0.2">
      <c r="F76" s="134"/>
      <c r="G76" s="134"/>
      <c r="H76" s="134"/>
      <c r="I76" s="134"/>
      <c r="J76" s="135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0:E70"/>
    <mergeCell ref="C71:E71"/>
    <mergeCell ref="C72:E72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C46:E46"/>
    <mergeCell ref="C47:E47"/>
    <mergeCell ref="B48:E4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8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9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10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102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103</v>
      </c>
    </row>
    <row r="3" spans="1:60" ht="24.95" customHeight="1" x14ac:dyDescent="0.2">
      <c r="A3" s="197" t="s">
        <v>9</v>
      </c>
      <c r="B3" s="49" t="s">
        <v>56</v>
      </c>
      <c r="C3" s="200" t="s">
        <v>57</v>
      </c>
      <c r="D3" s="198"/>
      <c r="E3" s="198"/>
      <c r="F3" s="198"/>
      <c r="G3" s="199"/>
      <c r="AC3" s="176" t="s">
        <v>104</v>
      </c>
      <c r="AG3" t="s">
        <v>105</v>
      </c>
    </row>
    <row r="4" spans="1:60" ht="24.95" customHeight="1" x14ac:dyDescent="0.2">
      <c r="A4" s="201" t="s">
        <v>10</v>
      </c>
      <c r="B4" s="202" t="s">
        <v>58</v>
      </c>
      <c r="C4" s="203" t="s">
        <v>57</v>
      </c>
      <c r="D4" s="204"/>
      <c r="E4" s="204"/>
      <c r="F4" s="204"/>
      <c r="G4" s="205"/>
      <c r="AG4" t="s">
        <v>106</v>
      </c>
    </row>
    <row r="5" spans="1:60" x14ac:dyDescent="0.2">
      <c r="D5" s="10"/>
    </row>
    <row r="6" spans="1:60" ht="38.25" x14ac:dyDescent="0.2">
      <c r="A6" s="207" t="s">
        <v>107</v>
      </c>
      <c r="B6" s="209" t="s">
        <v>108</v>
      </c>
      <c r="C6" s="209" t="s">
        <v>109</v>
      </c>
      <c r="D6" s="208" t="s">
        <v>110</v>
      </c>
      <c r="E6" s="207" t="s">
        <v>111</v>
      </c>
      <c r="F6" s="206" t="s">
        <v>112</v>
      </c>
      <c r="G6" s="207" t="s">
        <v>31</v>
      </c>
      <c r="H6" s="210" t="s">
        <v>32</v>
      </c>
      <c r="I6" s="210" t="s">
        <v>113</v>
      </c>
      <c r="J6" s="210" t="s">
        <v>33</v>
      </c>
      <c r="K6" s="210" t="s">
        <v>114</v>
      </c>
      <c r="L6" s="210" t="s">
        <v>115</v>
      </c>
      <c r="M6" s="210" t="s">
        <v>116</v>
      </c>
      <c r="N6" s="210" t="s">
        <v>117</v>
      </c>
      <c r="O6" s="210" t="s">
        <v>118</v>
      </c>
      <c r="P6" s="210" t="s">
        <v>119</v>
      </c>
      <c r="Q6" s="210" t="s">
        <v>120</v>
      </c>
      <c r="R6" s="210" t="s">
        <v>121</v>
      </c>
      <c r="S6" s="210" t="s">
        <v>122</v>
      </c>
      <c r="T6" s="210" t="s">
        <v>123</v>
      </c>
      <c r="U6" s="210" t="s">
        <v>124</v>
      </c>
      <c r="V6" s="210" t="s">
        <v>125</v>
      </c>
      <c r="W6" s="210" t="s">
        <v>126</v>
      </c>
      <c r="X6" s="210" t="s">
        <v>127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4" t="s">
        <v>128</v>
      </c>
      <c r="B8" s="235" t="s">
        <v>100</v>
      </c>
      <c r="C8" s="249" t="s">
        <v>29</v>
      </c>
      <c r="D8" s="236"/>
      <c r="E8" s="237"/>
      <c r="F8" s="238"/>
      <c r="G8" s="239">
        <f>SUMIF(AG9:AG18,"&lt;&gt;NOR",G9:G18)</f>
        <v>0</v>
      </c>
      <c r="H8" s="233"/>
      <c r="I8" s="233">
        <f>SUM(I9:I18)</f>
        <v>0</v>
      </c>
      <c r="J8" s="233"/>
      <c r="K8" s="233">
        <f>SUM(K9:K18)</f>
        <v>0</v>
      </c>
      <c r="L8" s="233"/>
      <c r="M8" s="233">
        <f>SUM(M9:M18)</f>
        <v>0</v>
      </c>
      <c r="N8" s="233"/>
      <c r="O8" s="233">
        <f>SUM(O9:O18)</f>
        <v>0</v>
      </c>
      <c r="P8" s="233"/>
      <c r="Q8" s="233">
        <f>SUM(Q9:Q18)</f>
        <v>0</v>
      </c>
      <c r="R8" s="233"/>
      <c r="S8" s="233"/>
      <c r="T8" s="233"/>
      <c r="U8" s="233"/>
      <c r="V8" s="233">
        <f>SUM(V9:V18)</f>
        <v>0</v>
      </c>
      <c r="W8" s="233"/>
      <c r="X8" s="233"/>
      <c r="AG8" t="s">
        <v>129</v>
      </c>
    </row>
    <row r="9" spans="1:60" outlineLevel="1" x14ac:dyDescent="0.2">
      <c r="A9" s="240">
        <v>1</v>
      </c>
      <c r="B9" s="241" t="s">
        <v>130</v>
      </c>
      <c r="C9" s="250" t="s">
        <v>131</v>
      </c>
      <c r="D9" s="242" t="s">
        <v>132</v>
      </c>
      <c r="E9" s="243">
        <v>1</v>
      </c>
      <c r="F9" s="244"/>
      <c r="G9" s="245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15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 t="s">
        <v>133</v>
      </c>
      <c r="T9" s="231" t="s">
        <v>134</v>
      </c>
      <c r="U9" s="231">
        <v>0</v>
      </c>
      <c r="V9" s="231">
        <f>ROUND(E9*U9,2)</f>
        <v>0</v>
      </c>
      <c r="W9" s="231"/>
      <c r="X9" s="231" t="s">
        <v>135</v>
      </c>
      <c r="Y9" s="211"/>
      <c r="Z9" s="211"/>
      <c r="AA9" s="211"/>
      <c r="AB9" s="211"/>
      <c r="AC9" s="211"/>
      <c r="AD9" s="211"/>
      <c r="AE9" s="211"/>
      <c r="AF9" s="211"/>
      <c r="AG9" s="211" t="s">
        <v>136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1" x14ac:dyDescent="0.2">
      <c r="A10" s="228"/>
      <c r="B10" s="229"/>
      <c r="C10" s="251" t="s">
        <v>137</v>
      </c>
      <c r="D10" s="247"/>
      <c r="E10" s="247"/>
      <c r="F10" s="247"/>
      <c r="G10" s="247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1"/>
      <c r="Z10" s="211"/>
      <c r="AA10" s="211"/>
      <c r="AB10" s="211"/>
      <c r="AC10" s="211"/>
      <c r="AD10" s="211"/>
      <c r="AE10" s="211"/>
      <c r="AF10" s="211"/>
      <c r="AG10" s="211" t="s">
        <v>138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46" t="str">
        <f>C10</f>
        <v>Zaměření a vytýčení stávajících inženýrských sítí v místě stavby z hlediska jejich ochrany při provádění stavby.</v>
      </c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0">
        <v>2</v>
      </c>
      <c r="B11" s="241" t="s">
        <v>139</v>
      </c>
      <c r="C11" s="250" t="s">
        <v>140</v>
      </c>
      <c r="D11" s="242" t="s">
        <v>132</v>
      </c>
      <c r="E11" s="243">
        <v>1</v>
      </c>
      <c r="F11" s="244"/>
      <c r="G11" s="245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15</v>
      </c>
      <c r="M11" s="231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1"/>
      <c r="S11" s="231" t="s">
        <v>133</v>
      </c>
      <c r="T11" s="231" t="s">
        <v>134</v>
      </c>
      <c r="U11" s="231">
        <v>0</v>
      </c>
      <c r="V11" s="231">
        <f>ROUND(E11*U11,2)</f>
        <v>0</v>
      </c>
      <c r="W11" s="231"/>
      <c r="X11" s="231" t="s">
        <v>135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141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33.75" outlineLevel="1" x14ac:dyDescent="0.2">
      <c r="A12" s="228"/>
      <c r="B12" s="229"/>
      <c r="C12" s="251" t="s">
        <v>142</v>
      </c>
      <c r="D12" s="247"/>
      <c r="E12" s="247"/>
      <c r="F12" s="247"/>
      <c r="G12" s="247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11"/>
      <c r="Z12" s="211"/>
      <c r="AA12" s="211"/>
      <c r="AB12" s="211"/>
      <c r="AC12" s="211"/>
      <c r="AD12" s="211"/>
      <c r="AE12" s="211"/>
      <c r="AF12" s="211"/>
      <c r="AG12" s="211" t="s">
        <v>138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46" t="str">
        <f>C12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0">
        <v>3</v>
      </c>
      <c r="B13" s="241" t="s">
        <v>143</v>
      </c>
      <c r="C13" s="250" t="s">
        <v>144</v>
      </c>
      <c r="D13" s="242" t="s">
        <v>132</v>
      </c>
      <c r="E13" s="243">
        <v>1</v>
      </c>
      <c r="F13" s="244"/>
      <c r="G13" s="245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15</v>
      </c>
      <c r="M13" s="231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 t="s">
        <v>133</v>
      </c>
      <c r="T13" s="231" t="s">
        <v>134</v>
      </c>
      <c r="U13" s="231">
        <v>0</v>
      </c>
      <c r="V13" s="231">
        <f>ROUND(E13*U13,2)</f>
        <v>0</v>
      </c>
      <c r="W13" s="231"/>
      <c r="X13" s="231" t="s">
        <v>135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141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ht="45" outlineLevel="1" x14ac:dyDescent="0.2">
      <c r="A14" s="228"/>
      <c r="B14" s="229"/>
      <c r="C14" s="251" t="s">
        <v>145</v>
      </c>
      <c r="D14" s="247"/>
      <c r="E14" s="247"/>
      <c r="F14" s="247"/>
      <c r="G14" s="247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11"/>
      <c r="Z14" s="211"/>
      <c r="AA14" s="211"/>
      <c r="AB14" s="211"/>
      <c r="AC14" s="211"/>
      <c r="AD14" s="211"/>
      <c r="AE14" s="211"/>
      <c r="AF14" s="211"/>
      <c r="AG14" s="211" t="s">
        <v>138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46" t="str">
        <f>C14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0">
        <v>4</v>
      </c>
      <c r="B15" s="241" t="s">
        <v>146</v>
      </c>
      <c r="C15" s="250" t="s">
        <v>147</v>
      </c>
      <c r="D15" s="242" t="s">
        <v>132</v>
      </c>
      <c r="E15" s="243">
        <v>1</v>
      </c>
      <c r="F15" s="244"/>
      <c r="G15" s="245">
        <f>ROUND(E15*F15,2)</f>
        <v>0</v>
      </c>
      <c r="H15" s="232"/>
      <c r="I15" s="231">
        <f>ROUND(E15*H15,2)</f>
        <v>0</v>
      </c>
      <c r="J15" s="232"/>
      <c r="K15" s="231">
        <f>ROUND(E15*J15,2)</f>
        <v>0</v>
      </c>
      <c r="L15" s="231">
        <v>15</v>
      </c>
      <c r="M15" s="231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1"/>
      <c r="S15" s="231" t="s">
        <v>133</v>
      </c>
      <c r="T15" s="231" t="s">
        <v>134</v>
      </c>
      <c r="U15" s="231">
        <v>0</v>
      </c>
      <c r="V15" s="231">
        <f>ROUND(E15*U15,2)</f>
        <v>0</v>
      </c>
      <c r="W15" s="231"/>
      <c r="X15" s="231" t="s">
        <v>135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141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33.75" outlineLevel="1" x14ac:dyDescent="0.2">
      <c r="A16" s="228"/>
      <c r="B16" s="229"/>
      <c r="C16" s="251" t="s">
        <v>148</v>
      </c>
      <c r="D16" s="247"/>
      <c r="E16" s="247"/>
      <c r="F16" s="247"/>
      <c r="G16" s="247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11"/>
      <c r="Z16" s="211"/>
      <c r="AA16" s="211"/>
      <c r="AB16" s="211"/>
      <c r="AC16" s="211"/>
      <c r="AD16" s="211"/>
      <c r="AE16" s="211"/>
      <c r="AF16" s="211"/>
      <c r="AG16" s="211" t="s">
        <v>138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46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0">
        <v>5</v>
      </c>
      <c r="B17" s="241" t="s">
        <v>149</v>
      </c>
      <c r="C17" s="250" t="s">
        <v>150</v>
      </c>
      <c r="D17" s="242" t="s">
        <v>132</v>
      </c>
      <c r="E17" s="243">
        <v>1</v>
      </c>
      <c r="F17" s="244"/>
      <c r="G17" s="245">
        <f>ROUND(E17*F17,2)</f>
        <v>0</v>
      </c>
      <c r="H17" s="232"/>
      <c r="I17" s="231">
        <f>ROUND(E17*H17,2)</f>
        <v>0</v>
      </c>
      <c r="J17" s="232"/>
      <c r="K17" s="231">
        <f>ROUND(E17*J17,2)</f>
        <v>0</v>
      </c>
      <c r="L17" s="231">
        <v>15</v>
      </c>
      <c r="M17" s="231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1"/>
      <c r="S17" s="231" t="s">
        <v>133</v>
      </c>
      <c r="T17" s="231" t="s">
        <v>134</v>
      </c>
      <c r="U17" s="231">
        <v>0</v>
      </c>
      <c r="V17" s="231">
        <f>ROUND(E17*U17,2)</f>
        <v>0</v>
      </c>
      <c r="W17" s="231"/>
      <c r="X17" s="231" t="s">
        <v>135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151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22.5" outlineLevel="1" x14ac:dyDescent="0.2">
      <c r="A18" s="228"/>
      <c r="B18" s="229"/>
      <c r="C18" s="251" t="s">
        <v>152</v>
      </c>
      <c r="D18" s="247"/>
      <c r="E18" s="247"/>
      <c r="F18" s="247"/>
      <c r="G18" s="247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11"/>
      <c r="Z18" s="211"/>
      <c r="AA18" s="211"/>
      <c r="AB18" s="211"/>
      <c r="AC18" s="211"/>
      <c r="AD18" s="211"/>
      <c r="AE18" s="211"/>
      <c r="AF18" s="211"/>
      <c r="AG18" s="211" t="s">
        <v>138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46" t="str">
        <f>C18</f>
        <v>Náklady na ztížené provádění stavebních prací v důsledku nepřerušeného provozu na staveništi nebo v případech nepřerušeného provozu v objektech v nichž se stavební práce provádí.</v>
      </c>
      <c r="BB18" s="211"/>
      <c r="BC18" s="211"/>
      <c r="BD18" s="211"/>
      <c r="BE18" s="211"/>
      <c r="BF18" s="211"/>
      <c r="BG18" s="211"/>
      <c r="BH18" s="211"/>
    </row>
    <row r="19" spans="1:60" x14ac:dyDescent="0.2">
      <c r="A19" s="234" t="s">
        <v>128</v>
      </c>
      <c r="B19" s="235" t="s">
        <v>101</v>
      </c>
      <c r="C19" s="249" t="s">
        <v>30</v>
      </c>
      <c r="D19" s="236"/>
      <c r="E19" s="237"/>
      <c r="F19" s="238"/>
      <c r="G19" s="239">
        <f>SUMIF(AG20:AG31,"&lt;&gt;NOR",G20:G31)</f>
        <v>0</v>
      </c>
      <c r="H19" s="233"/>
      <c r="I19" s="233">
        <f>SUM(I20:I31)</f>
        <v>0</v>
      </c>
      <c r="J19" s="233"/>
      <c r="K19" s="233">
        <f>SUM(K20:K31)</f>
        <v>0</v>
      </c>
      <c r="L19" s="233"/>
      <c r="M19" s="233">
        <f>SUM(M20:M31)</f>
        <v>0</v>
      </c>
      <c r="N19" s="233"/>
      <c r="O19" s="233">
        <f>SUM(O20:O31)</f>
        <v>0</v>
      </c>
      <c r="P19" s="233"/>
      <c r="Q19" s="233">
        <f>SUM(Q20:Q31)</f>
        <v>0</v>
      </c>
      <c r="R19" s="233"/>
      <c r="S19" s="233"/>
      <c r="T19" s="233"/>
      <c r="U19" s="233"/>
      <c r="V19" s="233">
        <f>SUM(V20:V31)</f>
        <v>0</v>
      </c>
      <c r="W19" s="233"/>
      <c r="X19" s="233"/>
      <c r="AG19" t="s">
        <v>129</v>
      </c>
    </row>
    <row r="20" spans="1:60" outlineLevel="1" x14ac:dyDescent="0.2">
      <c r="A20" s="240">
        <v>6</v>
      </c>
      <c r="B20" s="241" t="s">
        <v>153</v>
      </c>
      <c r="C20" s="250" t="s">
        <v>154</v>
      </c>
      <c r="D20" s="242" t="s">
        <v>132</v>
      </c>
      <c r="E20" s="243">
        <v>1</v>
      </c>
      <c r="F20" s="244"/>
      <c r="G20" s="245">
        <f>ROUND(E20*F20,2)</f>
        <v>0</v>
      </c>
      <c r="H20" s="232"/>
      <c r="I20" s="231">
        <f>ROUND(E20*H20,2)</f>
        <v>0</v>
      </c>
      <c r="J20" s="232"/>
      <c r="K20" s="231">
        <f>ROUND(E20*J20,2)</f>
        <v>0</v>
      </c>
      <c r="L20" s="231">
        <v>15</v>
      </c>
      <c r="M20" s="231">
        <f>G20*(1+L20/100)</f>
        <v>0</v>
      </c>
      <c r="N20" s="231">
        <v>0</v>
      </c>
      <c r="O20" s="231">
        <f>ROUND(E20*N20,2)</f>
        <v>0</v>
      </c>
      <c r="P20" s="231">
        <v>0</v>
      </c>
      <c r="Q20" s="231">
        <f>ROUND(E20*P20,2)</f>
        <v>0</v>
      </c>
      <c r="R20" s="231"/>
      <c r="S20" s="231" t="s">
        <v>133</v>
      </c>
      <c r="T20" s="231" t="s">
        <v>134</v>
      </c>
      <c r="U20" s="231">
        <v>0</v>
      </c>
      <c r="V20" s="231">
        <f>ROUND(E20*U20,2)</f>
        <v>0</v>
      </c>
      <c r="W20" s="231"/>
      <c r="X20" s="231" t="s">
        <v>135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141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33.75" outlineLevel="1" x14ac:dyDescent="0.2">
      <c r="A21" s="228"/>
      <c r="B21" s="229"/>
      <c r="C21" s="251" t="s">
        <v>155</v>
      </c>
      <c r="D21" s="247"/>
      <c r="E21" s="247"/>
      <c r="F21" s="247"/>
      <c r="G21" s="247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11"/>
      <c r="Z21" s="211"/>
      <c r="AA21" s="211"/>
      <c r="AB21" s="211"/>
      <c r="AC21" s="211"/>
      <c r="AD21" s="211"/>
      <c r="AE21" s="211"/>
      <c r="AF21" s="211"/>
      <c r="AG21" s="211" t="s">
        <v>138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46" t="str">
        <f>C21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0">
        <v>7</v>
      </c>
      <c r="B22" s="241" t="s">
        <v>156</v>
      </c>
      <c r="C22" s="250" t="s">
        <v>157</v>
      </c>
      <c r="D22" s="242" t="s">
        <v>132</v>
      </c>
      <c r="E22" s="243">
        <v>1</v>
      </c>
      <c r="F22" s="244"/>
      <c r="G22" s="245">
        <f>ROUND(E22*F22,2)</f>
        <v>0</v>
      </c>
      <c r="H22" s="232"/>
      <c r="I22" s="231">
        <f>ROUND(E22*H22,2)</f>
        <v>0</v>
      </c>
      <c r="J22" s="232"/>
      <c r="K22" s="231">
        <f>ROUND(E22*J22,2)</f>
        <v>0</v>
      </c>
      <c r="L22" s="231">
        <v>15</v>
      </c>
      <c r="M22" s="231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1"/>
      <c r="S22" s="231" t="s">
        <v>133</v>
      </c>
      <c r="T22" s="231" t="s">
        <v>134</v>
      </c>
      <c r="U22" s="231">
        <v>0</v>
      </c>
      <c r="V22" s="231">
        <f>ROUND(E22*U22,2)</f>
        <v>0</v>
      </c>
      <c r="W22" s="231"/>
      <c r="X22" s="231" t="s">
        <v>135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136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ht="45" outlineLevel="1" x14ac:dyDescent="0.2">
      <c r="A23" s="228"/>
      <c r="B23" s="229"/>
      <c r="C23" s="251" t="s">
        <v>158</v>
      </c>
      <c r="D23" s="247"/>
      <c r="E23" s="247"/>
      <c r="F23" s="247"/>
      <c r="G23" s="247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11"/>
      <c r="Z23" s="211"/>
      <c r="AA23" s="211"/>
      <c r="AB23" s="211"/>
      <c r="AC23" s="211"/>
      <c r="AD23" s="211"/>
      <c r="AE23" s="211"/>
      <c r="AF23" s="211"/>
      <c r="AG23" s="211" t="s">
        <v>138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46" t="str">
        <f>C23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40">
        <v>8</v>
      </c>
      <c r="B24" s="241" t="s">
        <v>159</v>
      </c>
      <c r="C24" s="250" t="s">
        <v>160</v>
      </c>
      <c r="D24" s="242" t="s">
        <v>132</v>
      </c>
      <c r="E24" s="243">
        <v>1</v>
      </c>
      <c r="F24" s="244"/>
      <c r="G24" s="245">
        <f>ROUND(E24*F24,2)</f>
        <v>0</v>
      </c>
      <c r="H24" s="232"/>
      <c r="I24" s="231">
        <f>ROUND(E24*H24,2)</f>
        <v>0</v>
      </c>
      <c r="J24" s="232"/>
      <c r="K24" s="231">
        <f>ROUND(E24*J24,2)</f>
        <v>0</v>
      </c>
      <c r="L24" s="231">
        <v>15</v>
      </c>
      <c r="M24" s="231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1"/>
      <c r="S24" s="231" t="s">
        <v>133</v>
      </c>
      <c r="T24" s="231" t="s">
        <v>134</v>
      </c>
      <c r="U24" s="231">
        <v>0</v>
      </c>
      <c r="V24" s="231">
        <f>ROUND(E24*U24,2)</f>
        <v>0</v>
      </c>
      <c r="W24" s="231"/>
      <c r="X24" s="231" t="s">
        <v>135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136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33.75" outlineLevel="1" x14ac:dyDescent="0.2">
      <c r="A25" s="228"/>
      <c r="B25" s="229"/>
      <c r="C25" s="251" t="s">
        <v>161</v>
      </c>
      <c r="D25" s="247"/>
      <c r="E25" s="247"/>
      <c r="F25" s="247"/>
      <c r="G25" s="247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  <c r="W25" s="231"/>
      <c r="X25" s="231"/>
      <c r="Y25" s="211"/>
      <c r="Z25" s="211"/>
      <c r="AA25" s="211"/>
      <c r="AB25" s="211"/>
      <c r="AC25" s="211"/>
      <c r="AD25" s="211"/>
      <c r="AE25" s="211"/>
      <c r="AF25" s="211"/>
      <c r="AG25" s="211" t="s">
        <v>138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46" t="str">
        <f>C25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0">
        <v>9</v>
      </c>
      <c r="B26" s="241" t="s">
        <v>162</v>
      </c>
      <c r="C26" s="250" t="s">
        <v>163</v>
      </c>
      <c r="D26" s="242" t="s">
        <v>132</v>
      </c>
      <c r="E26" s="243">
        <v>1</v>
      </c>
      <c r="F26" s="244"/>
      <c r="G26" s="245">
        <f>ROUND(E26*F26,2)</f>
        <v>0</v>
      </c>
      <c r="H26" s="232"/>
      <c r="I26" s="231">
        <f>ROUND(E26*H26,2)</f>
        <v>0</v>
      </c>
      <c r="J26" s="232"/>
      <c r="K26" s="231">
        <f>ROUND(E26*J26,2)</f>
        <v>0</v>
      </c>
      <c r="L26" s="231">
        <v>15</v>
      </c>
      <c r="M26" s="231">
        <f>G26*(1+L26/100)</f>
        <v>0</v>
      </c>
      <c r="N26" s="231">
        <v>0</v>
      </c>
      <c r="O26" s="231">
        <f>ROUND(E26*N26,2)</f>
        <v>0</v>
      </c>
      <c r="P26" s="231">
        <v>0</v>
      </c>
      <c r="Q26" s="231">
        <f>ROUND(E26*P26,2)</f>
        <v>0</v>
      </c>
      <c r="R26" s="231"/>
      <c r="S26" s="231" t="s">
        <v>133</v>
      </c>
      <c r="T26" s="231" t="s">
        <v>134</v>
      </c>
      <c r="U26" s="231">
        <v>0</v>
      </c>
      <c r="V26" s="231">
        <f>ROUND(E26*U26,2)</f>
        <v>0</v>
      </c>
      <c r="W26" s="231"/>
      <c r="X26" s="231" t="s">
        <v>135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136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33.75" outlineLevel="1" x14ac:dyDescent="0.2">
      <c r="A27" s="228"/>
      <c r="B27" s="229"/>
      <c r="C27" s="251" t="s">
        <v>164</v>
      </c>
      <c r="D27" s="247"/>
      <c r="E27" s="247"/>
      <c r="F27" s="247"/>
      <c r="G27" s="247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11"/>
      <c r="Z27" s="211"/>
      <c r="AA27" s="211"/>
      <c r="AB27" s="211"/>
      <c r="AC27" s="211"/>
      <c r="AD27" s="211"/>
      <c r="AE27" s="211"/>
      <c r="AF27" s="211"/>
      <c r="AG27" s="211" t="s">
        <v>138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46" t="str">
        <f>C27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0">
        <v>10</v>
      </c>
      <c r="B28" s="241" t="s">
        <v>165</v>
      </c>
      <c r="C28" s="250" t="s">
        <v>166</v>
      </c>
      <c r="D28" s="242" t="s">
        <v>132</v>
      </c>
      <c r="E28" s="243">
        <v>1</v>
      </c>
      <c r="F28" s="244"/>
      <c r="G28" s="245">
        <f>ROUND(E28*F28,2)</f>
        <v>0</v>
      </c>
      <c r="H28" s="232"/>
      <c r="I28" s="231">
        <f>ROUND(E28*H28,2)</f>
        <v>0</v>
      </c>
      <c r="J28" s="232"/>
      <c r="K28" s="231">
        <f>ROUND(E28*J28,2)</f>
        <v>0</v>
      </c>
      <c r="L28" s="231">
        <v>15</v>
      </c>
      <c r="M28" s="231">
        <f>G28*(1+L28/100)</f>
        <v>0</v>
      </c>
      <c r="N28" s="231">
        <v>0</v>
      </c>
      <c r="O28" s="231">
        <f>ROUND(E28*N28,2)</f>
        <v>0</v>
      </c>
      <c r="P28" s="231">
        <v>0</v>
      </c>
      <c r="Q28" s="231">
        <f>ROUND(E28*P28,2)</f>
        <v>0</v>
      </c>
      <c r="R28" s="231"/>
      <c r="S28" s="231" t="s">
        <v>133</v>
      </c>
      <c r="T28" s="231" t="s">
        <v>134</v>
      </c>
      <c r="U28" s="231">
        <v>0</v>
      </c>
      <c r="V28" s="231">
        <f>ROUND(E28*U28,2)</f>
        <v>0</v>
      </c>
      <c r="W28" s="231"/>
      <c r="X28" s="231" t="s">
        <v>135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136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2.5" outlineLevel="1" x14ac:dyDescent="0.2">
      <c r="A29" s="228"/>
      <c r="B29" s="229"/>
      <c r="C29" s="251" t="s">
        <v>167</v>
      </c>
      <c r="D29" s="247"/>
      <c r="E29" s="247"/>
      <c r="F29" s="247"/>
      <c r="G29" s="247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11"/>
      <c r="Z29" s="211"/>
      <c r="AA29" s="211"/>
      <c r="AB29" s="211"/>
      <c r="AC29" s="211"/>
      <c r="AD29" s="211"/>
      <c r="AE29" s="211"/>
      <c r="AF29" s="211"/>
      <c r="AG29" s="211" t="s">
        <v>138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46" t="str">
        <f>C29</f>
        <v>Náklady na vyhotovení dokumentace skutečného provedení stavby a její předání objednateli v požadované formě a požadovaném počtu.</v>
      </c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0">
        <v>11</v>
      </c>
      <c r="B30" s="241" t="s">
        <v>168</v>
      </c>
      <c r="C30" s="250" t="s">
        <v>169</v>
      </c>
      <c r="D30" s="242" t="s">
        <v>132</v>
      </c>
      <c r="E30" s="243">
        <v>1</v>
      </c>
      <c r="F30" s="244"/>
      <c r="G30" s="245">
        <f>ROUND(E30*F30,2)</f>
        <v>0</v>
      </c>
      <c r="H30" s="232"/>
      <c r="I30" s="231">
        <f>ROUND(E30*H30,2)</f>
        <v>0</v>
      </c>
      <c r="J30" s="232"/>
      <c r="K30" s="231">
        <f>ROUND(E30*J30,2)</f>
        <v>0</v>
      </c>
      <c r="L30" s="231">
        <v>15</v>
      </c>
      <c r="M30" s="231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1"/>
      <c r="S30" s="231" t="s">
        <v>133</v>
      </c>
      <c r="T30" s="231" t="s">
        <v>134</v>
      </c>
      <c r="U30" s="231">
        <v>0</v>
      </c>
      <c r="V30" s="231">
        <f>ROUND(E30*U30,2)</f>
        <v>0</v>
      </c>
      <c r="W30" s="231"/>
      <c r="X30" s="231" t="s">
        <v>135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136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 x14ac:dyDescent="0.2">
      <c r="A31" s="228"/>
      <c r="B31" s="229"/>
      <c r="C31" s="251" t="s">
        <v>170</v>
      </c>
      <c r="D31" s="247"/>
      <c r="E31" s="247"/>
      <c r="F31" s="247"/>
      <c r="G31" s="247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11"/>
      <c r="Z31" s="211"/>
      <c r="AA31" s="211"/>
      <c r="AB31" s="211"/>
      <c r="AC31" s="211"/>
      <c r="AD31" s="211"/>
      <c r="AE31" s="211"/>
      <c r="AF31" s="211"/>
      <c r="AG31" s="211" t="s">
        <v>138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46" t="str">
        <f>C31</f>
        <v>Náklady na provedení skutečného zaměření stavby v rozsahu nezbytném pro zápis změny do katastru nemovitostí.</v>
      </c>
      <c r="BB31" s="211"/>
      <c r="BC31" s="211"/>
      <c r="BD31" s="211"/>
      <c r="BE31" s="211"/>
      <c r="BF31" s="211"/>
      <c r="BG31" s="211"/>
      <c r="BH31" s="211"/>
    </row>
    <row r="32" spans="1:60" x14ac:dyDescent="0.2">
      <c r="A32" s="3"/>
      <c r="B32" s="4"/>
      <c r="C32" s="252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AE32">
        <v>15</v>
      </c>
      <c r="AF32">
        <v>21</v>
      </c>
      <c r="AG32" t="s">
        <v>115</v>
      </c>
    </row>
    <row r="33" spans="1:33" x14ac:dyDescent="0.2">
      <c r="A33" s="214"/>
      <c r="B33" s="215" t="s">
        <v>31</v>
      </c>
      <c r="C33" s="253"/>
      <c r="D33" s="216"/>
      <c r="E33" s="217"/>
      <c r="F33" s="217"/>
      <c r="G33" s="248">
        <f>G8+G19</f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AE33">
        <f>SUMIF(L7:L31,AE32,G7:G31)</f>
        <v>0</v>
      </c>
      <c r="AF33">
        <f>SUMIF(L7:L31,AF32,G7:G31)</f>
        <v>0</v>
      </c>
      <c r="AG33" t="s">
        <v>171</v>
      </c>
    </row>
    <row r="34" spans="1:33" x14ac:dyDescent="0.2">
      <c r="A34" s="3"/>
      <c r="B34" s="4"/>
      <c r="C34" s="252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33" x14ac:dyDescent="0.2">
      <c r="A35" s="3"/>
      <c r="B35" s="4"/>
      <c r="C35" s="252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33" x14ac:dyDescent="0.2">
      <c r="A36" s="218" t="s">
        <v>172</v>
      </c>
      <c r="B36" s="218"/>
      <c r="C36" s="254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33" x14ac:dyDescent="0.2">
      <c r="A37" s="219"/>
      <c r="B37" s="220"/>
      <c r="C37" s="255"/>
      <c r="D37" s="220"/>
      <c r="E37" s="220"/>
      <c r="F37" s="220"/>
      <c r="G37" s="221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AG37" t="s">
        <v>173</v>
      </c>
    </row>
    <row r="38" spans="1:33" x14ac:dyDescent="0.2">
      <c r="A38" s="222"/>
      <c r="B38" s="223"/>
      <c r="C38" s="256"/>
      <c r="D38" s="223"/>
      <c r="E38" s="223"/>
      <c r="F38" s="223"/>
      <c r="G38" s="224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33" x14ac:dyDescent="0.2">
      <c r="A39" s="222"/>
      <c r="B39" s="223"/>
      <c r="C39" s="256"/>
      <c r="D39" s="223"/>
      <c r="E39" s="223"/>
      <c r="F39" s="223"/>
      <c r="G39" s="224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33" x14ac:dyDescent="0.2">
      <c r="A40" s="222"/>
      <c r="B40" s="223"/>
      <c r="C40" s="256"/>
      <c r="D40" s="223"/>
      <c r="E40" s="223"/>
      <c r="F40" s="223"/>
      <c r="G40" s="224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33" x14ac:dyDescent="0.2">
      <c r="A41" s="225"/>
      <c r="B41" s="226"/>
      <c r="C41" s="257"/>
      <c r="D41" s="226"/>
      <c r="E41" s="226"/>
      <c r="F41" s="226"/>
      <c r="G41" s="227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33" x14ac:dyDescent="0.2">
      <c r="A42" s="3"/>
      <c r="B42" s="4"/>
      <c r="C42" s="252"/>
      <c r="D42" s="6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33" x14ac:dyDescent="0.2">
      <c r="C43" s="258"/>
      <c r="D43" s="10"/>
      <c r="AG43" t="s">
        <v>174</v>
      </c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7">
    <mergeCell ref="C31:G31"/>
    <mergeCell ref="C18:G18"/>
    <mergeCell ref="C21:G21"/>
    <mergeCell ref="C23:G23"/>
    <mergeCell ref="C25:G25"/>
    <mergeCell ref="C27:G27"/>
    <mergeCell ref="C29:G29"/>
    <mergeCell ref="A1:G1"/>
    <mergeCell ref="C2:G2"/>
    <mergeCell ref="C3:G3"/>
    <mergeCell ref="C4:G4"/>
    <mergeCell ref="A36:C36"/>
    <mergeCell ref="A37:G41"/>
    <mergeCell ref="C10:G10"/>
    <mergeCell ref="C12:G12"/>
    <mergeCell ref="C14:G14"/>
    <mergeCell ref="C16:G1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102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103</v>
      </c>
    </row>
    <row r="3" spans="1:60" ht="24.95" customHeight="1" x14ac:dyDescent="0.2">
      <c r="A3" s="197" t="s">
        <v>9</v>
      </c>
      <c r="B3" s="49" t="s">
        <v>58</v>
      </c>
      <c r="C3" s="200" t="s">
        <v>59</v>
      </c>
      <c r="D3" s="198"/>
      <c r="E3" s="198"/>
      <c r="F3" s="198"/>
      <c r="G3" s="199"/>
      <c r="AC3" s="176" t="s">
        <v>103</v>
      </c>
      <c r="AG3" t="s">
        <v>105</v>
      </c>
    </row>
    <row r="4" spans="1:60" ht="24.95" customHeight="1" x14ac:dyDescent="0.2">
      <c r="A4" s="201" t="s">
        <v>10</v>
      </c>
      <c r="B4" s="202" t="s">
        <v>58</v>
      </c>
      <c r="C4" s="203" t="s">
        <v>59</v>
      </c>
      <c r="D4" s="204"/>
      <c r="E4" s="204"/>
      <c r="F4" s="204"/>
      <c r="G4" s="205"/>
      <c r="AG4" t="s">
        <v>106</v>
      </c>
    </row>
    <row r="5" spans="1:60" x14ac:dyDescent="0.2">
      <c r="D5" s="10"/>
    </row>
    <row r="6" spans="1:60" ht="38.25" x14ac:dyDescent="0.2">
      <c r="A6" s="207" t="s">
        <v>107</v>
      </c>
      <c r="B6" s="209" t="s">
        <v>108</v>
      </c>
      <c r="C6" s="209" t="s">
        <v>109</v>
      </c>
      <c r="D6" s="208" t="s">
        <v>110</v>
      </c>
      <c r="E6" s="207" t="s">
        <v>111</v>
      </c>
      <c r="F6" s="206" t="s">
        <v>112</v>
      </c>
      <c r="G6" s="207" t="s">
        <v>31</v>
      </c>
      <c r="H6" s="210" t="s">
        <v>32</v>
      </c>
      <c r="I6" s="210" t="s">
        <v>113</v>
      </c>
      <c r="J6" s="210" t="s">
        <v>33</v>
      </c>
      <c r="K6" s="210" t="s">
        <v>114</v>
      </c>
      <c r="L6" s="210" t="s">
        <v>115</v>
      </c>
      <c r="M6" s="210" t="s">
        <v>116</v>
      </c>
      <c r="N6" s="210" t="s">
        <v>117</v>
      </c>
      <c r="O6" s="210" t="s">
        <v>118</v>
      </c>
      <c r="P6" s="210" t="s">
        <v>119</v>
      </c>
      <c r="Q6" s="210" t="s">
        <v>120</v>
      </c>
      <c r="R6" s="210" t="s">
        <v>121</v>
      </c>
      <c r="S6" s="210" t="s">
        <v>122</v>
      </c>
      <c r="T6" s="210" t="s">
        <v>123</v>
      </c>
      <c r="U6" s="210" t="s">
        <v>124</v>
      </c>
      <c r="V6" s="210" t="s">
        <v>125</v>
      </c>
      <c r="W6" s="210" t="s">
        <v>126</v>
      </c>
      <c r="X6" s="210" t="s">
        <v>127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4" t="s">
        <v>128</v>
      </c>
      <c r="B8" s="235" t="s">
        <v>58</v>
      </c>
      <c r="C8" s="249" t="s">
        <v>68</v>
      </c>
      <c r="D8" s="236"/>
      <c r="E8" s="237"/>
      <c r="F8" s="238"/>
      <c r="G8" s="239">
        <f>SUMIF(AG9:AG13,"&lt;&gt;NOR",G9:G13)</f>
        <v>0</v>
      </c>
      <c r="H8" s="233"/>
      <c r="I8" s="233">
        <f>SUM(I9:I13)</f>
        <v>0</v>
      </c>
      <c r="J8" s="233"/>
      <c r="K8" s="233">
        <f>SUM(K9:K13)</f>
        <v>0</v>
      </c>
      <c r="L8" s="233"/>
      <c r="M8" s="233">
        <f>SUM(M9:M13)</f>
        <v>0</v>
      </c>
      <c r="N8" s="233"/>
      <c r="O8" s="233">
        <f>SUM(O9:O13)</f>
        <v>343</v>
      </c>
      <c r="P8" s="233"/>
      <c r="Q8" s="233">
        <f>SUM(Q9:Q13)</f>
        <v>0</v>
      </c>
      <c r="R8" s="233"/>
      <c r="S8" s="233"/>
      <c r="T8" s="233"/>
      <c r="U8" s="233"/>
      <c r="V8" s="233">
        <f>SUM(V9:V13)</f>
        <v>49</v>
      </c>
      <c r="W8" s="233"/>
      <c r="X8" s="233"/>
      <c r="AG8" t="s">
        <v>129</v>
      </c>
    </row>
    <row r="9" spans="1:60" outlineLevel="1" x14ac:dyDescent="0.2">
      <c r="A9" s="240">
        <v>1</v>
      </c>
      <c r="B9" s="241" t="s">
        <v>175</v>
      </c>
      <c r="C9" s="250" t="s">
        <v>176</v>
      </c>
      <c r="D9" s="242" t="s">
        <v>177</v>
      </c>
      <c r="E9" s="243">
        <v>245</v>
      </c>
      <c r="F9" s="244"/>
      <c r="G9" s="245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15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 t="s">
        <v>133</v>
      </c>
      <c r="T9" s="231" t="s">
        <v>178</v>
      </c>
      <c r="U9" s="231">
        <v>0.2</v>
      </c>
      <c r="V9" s="231">
        <f>ROUND(E9*U9,2)</f>
        <v>49</v>
      </c>
      <c r="W9" s="231"/>
      <c r="X9" s="231" t="s">
        <v>179</v>
      </c>
      <c r="Y9" s="211"/>
      <c r="Z9" s="211"/>
      <c r="AA9" s="211"/>
      <c r="AB9" s="211"/>
      <c r="AC9" s="211"/>
      <c r="AD9" s="211"/>
      <c r="AE9" s="211"/>
      <c r="AF9" s="211"/>
      <c r="AG9" s="211" t="s">
        <v>180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51" t="s">
        <v>181</v>
      </c>
      <c r="D10" s="247"/>
      <c r="E10" s="247"/>
      <c r="F10" s="247"/>
      <c r="G10" s="247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1"/>
      <c r="Z10" s="211"/>
      <c r="AA10" s="211"/>
      <c r="AB10" s="211"/>
      <c r="AC10" s="211"/>
      <c r="AD10" s="211"/>
      <c r="AE10" s="211"/>
      <c r="AF10" s="211"/>
      <c r="AG10" s="211" t="s">
        <v>138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28"/>
      <c r="B11" s="229"/>
      <c r="C11" s="268" t="s">
        <v>182</v>
      </c>
      <c r="D11" s="259"/>
      <c r="E11" s="260">
        <v>245</v>
      </c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11"/>
      <c r="Z11" s="211"/>
      <c r="AA11" s="211"/>
      <c r="AB11" s="211"/>
      <c r="AC11" s="211"/>
      <c r="AD11" s="211"/>
      <c r="AE11" s="211"/>
      <c r="AF11" s="211"/>
      <c r="AG11" s="211" t="s">
        <v>183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0">
        <v>2</v>
      </c>
      <c r="B12" s="241" t="s">
        <v>184</v>
      </c>
      <c r="C12" s="250" t="s">
        <v>185</v>
      </c>
      <c r="D12" s="242" t="s">
        <v>186</v>
      </c>
      <c r="E12" s="243">
        <v>343</v>
      </c>
      <c r="F12" s="244"/>
      <c r="G12" s="245">
        <f>ROUND(E12*F12,2)</f>
        <v>0</v>
      </c>
      <c r="H12" s="232"/>
      <c r="I12" s="231">
        <f>ROUND(E12*H12,2)</f>
        <v>0</v>
      </c>
      <c r="J12" s="232"/>
      <c r="K12" s="231">
        <f>ROUND(E12*J12,2)</f>
        <v>0</v>
      </c>
      <c r="L12" s="231">
        <v>15</v>
      </c>
      <c r="M12" s="231">
        <f>G12*(1+L12/100)</f>
        <v>0</v>
      </c>
      <c r="N12" s="231">
        <v>1</v>
      </c>
      <c r="O12" s="231">
        <f>ROUND(E12*N12,2)</f>
        <v>343</v>
      </c>
      <c r="P12" s="231">
        <v>0</v>
      </c>
      <c r="Q12" s="231">
        <f>ROUND(E12*P12,2)</f>
        <v>0</v>
      </c>
      <c r="R12" s="231" t="s">
        <v>187</v>
      </c>
      <c r="S12" s="231" t="s">
        <v>133</v>
      </c>
      <c r="T12" s="231" t="s">
        <v>178</v>
      </c>
      <c r="U12" s="231">
        <v>0</v>
      </c>
      <c r="V12" s="231">
        <f>ROUND(E12*U12,2)</f>
        <v>0</v>
      </c>
      <c r="W12" s="231"/>
      <c r="X12" s="231" t="s">
        <v>188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189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28"/>
      <c r="B13" s="229"/>
      <c r="C13" s="268" t="s">
        <v>190</v>
      </c>
      <c r="D13" s="259"/>
      <c r="E13" s="260">
        <v>343</v>
      </c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11"/>
      <c r="Z13" s="211"/>
      <c r="AA13" s="211"/>
      <c r="AB13" s="211"/>
      <c r="AC13" s="211"/>
      <c r="AD13" s="211"/>
      <c r="AE13" s="211"/>
      <c r="AF13" s="211"/>
      <c r="AG13" s="211" t="s">
        <v>183</v>
      </c>
      <c r="AH13" s="211">
        <v>5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x14ac:dyDescent="0.2">
      <c r="A14" s="234" t="s">
        <v>128</v>
      </c>
      <c r="B14" s="235" t="s">
        <v>71</v>
      </c>
      <c r="C14" s="249" t="s">
        <v>72</v>
      </c>
      <c r="D14" s="236"/>
      <c r="E14" s="237"/>
      <c r="F14" s="238"/>
      <c r="G14" s="239">
        <f>SUMIF(AG15:AG20,"&lt;&gt;NOR",G15:G20)</f>
        <v>0</v>
      </c>
      <c r="H14" s="233"/>
      <c r="I14" s="233">
        <f>SUM(I15:I20)</f>
        <v>0</v>
      </c>
      <c r="J14" s="233"/>
      <c r="K14" s="233">
        <f>SUM(K15:K20)</f>
        <v>0</v>
      </c>
      <c r="L14" s="233"/>
      <c r="M14" s="233">
        <f>SUM(M15:M20)</f>
        <v>0</v>
      </c>
      <c r="N14" s="233"/>
      <c r="O14" s="233">
        <f>SUM(O15:O20)</f>
        <v>2.67</v>
      </c>
      <c r="P14" s="233"/>
      <c r="Q14" s="233">
        <f>SUM(Q15:Q20)</f>
        <v>0</v>
      </c>
      <c r="R14" s="233"/>
      <c r="S14" s="233"/>
      <c r="T14" s="233"/>
      <c r="U14" s="233"/>
      <c r="V14" s="233">
        <f>SUM(V15:V20)</f>
        <v>248.52</v>
      </c>
      <c r="W14" s="233"/>
      <c r="X14" s="233"/>
      <c r="AG14" t="s">
        <v>129</v>
      </c>
    </row>
    <row r="15" spans="1:60" ht="22.5" outlineLevel="1" x14ac:dyDescent="0.2">
      <c r="A15" s="240">
        <v>3</v>
      </c>
      <c r="B15" s="241" t="s">
        <v>191</v>
      </c>
      <c r="C15" s="250" t="s">
        <v>192</v>
      </c>
      <c r="D15" s="242" t="s">
        <v>193</v>
      </c>
      <c r="E15" s="243">
        <v>155</v>
      </c>
      <c r="F15" s="244"/>
      <c r="G15" s="245">
        <f>ROUND(E15*F15,2)</f>
        <v>0</v>
      </c>
      <c r="H15" s="232"/>
      <c r="I15" s="231">
        <f>ROUND(E15*H15,2)</f>
        <v>0</v>
      </c>
      <c r="J15" s="232"/>
      <c r="K15" s="231">
        <f>ROUND(E15*J15,2)</f>
        <v>0</v>
      </c>
      <c r="L15" s="231">
        <v>15</v>
      </c>
      <c r="M15" s="231">
        <f>G15*(1+L15/100)</f>
        <v>0</v>
      </c>
      <c r="N15" s="231">
        <v>1.72E-2</v>
      </c>
      <c r="O15" s="231">
        <f>ROUND(E15*N15,2)</f>
        <v>2.67</v>
      </c>
      <c r="P15" s="231">
        <v>0</v>
      </c>
      <c r="Q15" s="231">
        <f>ROUND(E15*P15,2)</f>
        <v>0</v>
      </c>
      <c r="R15" s="231"/>
      <c r="S15" s="231" t="s">
        <v>133</v>
      </c>
      <c r="T15" s="231" t="s">
        <v>178</v>
      </c>
      <c r="U15" s="231">
        <v>1.17334</v>
      </c>
      <c r="V15" s="231">
        <f>ROUND(E15*U15,2)</f>
        <v>181.87</v>
      </c>
      <c r="W15" s="231"/>
      <c r="X15" s="231" t="s">
        <v>179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180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68" t="s">
        <v>194</v>
      </c>
      <c r="D16" s="259"/>
      <c r="E16" s="260">
        <v>130</v>
      </c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11"/>
      <c r="Z16" s="211"/>
      <c r="AA16" s="211"/>
      <c r="AB16" s="211"/>
      <c r="AC16" s="211"/>
      <c r="AD16" s="211"/>
      <c r="AE16" s="211"/>
      <c r="AF16" s="211"/>
      <c r="AG16" s="211" t="s">
        <v>183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28"/>
      <c r="B17" s="229"/>
      <c r="C17" s="268" t="s">
        <v>195</v>
      </c>
      <c r="D17" s="259"/>
      <c r="E17" s="260">
        <v>25</v>
      </c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11"/>
      <c r="Z17" s="211"/>
      <c r="AA17" s="211"/>
      <c r="AB17" s="211"/>
      <c r="AC17" s="211"/>
      <c r="AD17" s="211"/>
      <c r="AE17" s="211"/>
      <c r="AF17" s="211"/>
      <c r="AG17" s="211" t="s">
        <v>183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40">
        <v>4</v>
      </c>
      <c r="B18" s="241" t="s">
        <v>196</v>
      </c>
      <c r="C18" s="250" t="s">
        <v>197</v>
      </c>
      <c r="D18" s="242" t="s">
        <v>193</v>
      </c>
      <c r="E18" s="243">
        <v>155</v>
      </c>
      <c r="F18" s="244"/>
      <c r="G18" s="245">
        <f>ROUND(E18*F18,2)</f>
        <v>0</v>
      </c>
      <c r="H18" s="232"/>
      <c r="I18" s="231">
        <f>ROUND(E18*H18,2)</f>
        <v>0</v>
      </c>
      <c r="J18" s="232"/>
      <c r="K18" s="231">
        <f>ROUND(E18*J18,2)</f>
        <v>0</v>
      </c>
      <c r="L18" s="231">
        <v>15</v>
      </c>
      <c r="M18" s="231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1"/>
      <c r="S18" s="231" t="s">
        <v>133</v>
      </c>
      <c r="T18" s="231" t="s">
        <v>178</v>
      </c>
      <c r="U18" s="231">
        <v>0.43</v>
      </c>
      <c r="V18" s="231">
        <f>ROUND(E18*U18,2)</f>
        <v>66.650000000000006</v>
      </c>
      <c r="W18" s="231"/>
      <c r="X18" s="231" t="s">
        <v>179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180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28"/>
      <c r="B19" s="229"/>
      <c r="C19" s="268" t="s">
        <v>194</v>
      </c>
      <c r="D19" s="259"/>
      <c r="E19" s="260">
        <v>130</v>
      </c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11"/>
      <c r="Z19" s="211"/>
      <c r="AA19" s="211"/>
      <c r="AB19" s="211"/>
      <c r="AC19" s="211"/>
      <c r="AD19" s="211"/>
      <c r="AE19" s="211"/>
      <c r="AF19" s="211"/>
      <c r="AG19" s="211" t="s">
        <v>183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68" t="s">
        <v>195</v>
      </c>
      <c r="D20" s="259"/>
      <c r="E20" s="260">
        <v>25</v>
      </c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11"/>
      <c r="Z20" s="211"/>
      <c r="AA20" s="211"/>
      <c r="AB20" s="211"/>
      <c r="AC20" s="211"/>
      <c r="AD20" s="211"/>
      <c r="AE20" s="211"/>
      <c r="AF20" s="211"/>
      <c r="AG20" s="211" t="s">
        <v>183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x14ac:dyDescent="0.2">
      <c r="A21" s="234" t="s">
        <v>128</v>
      </c>
      <c r="B21" s="235" t="s">
        <v>75</v>
      </c>
      <c r="C21" s="249" t="s">
        <v>76</v>
      </c>
      <c r="D21" s="236"/>
      <c r="E21" s="237"/>
      <c r="F21" s="238"/>
      <c r="G21" s="239">
        <f>SUMIF(AG22:AG23,"&lt;&gt;NOR",G22:G23)</f>
        <v>0</v>
      </c>
      <c r="H21" s="233"/>
      <c r="I21" s="233">
        <f>SUM(I22:I23)</f>
        <v>0</v>
      </c>
      <c r="J21" s="233"/>
      <c r="K21" s="233">
        <f>SUM(K22:K23)</f>
        <v>0</v>
      </c>
      <c r="L21" s="233"/>
      <c r="M21" s="233">
        <f>SUM(M22:M23)</f>
        <v>0</v>
      </c>
      <c r="N21" s="233"/>
      <c r="O21" s="233">
        <f>SUM(O22:O23)</f>
        <v>0</v>
      </c>
      <c r="P21" s="233"/>
      <c r="Q21" s="233">
        <f>SUM(Q22:Q23)</f>
        <v>0</v>
      </c>
      <c r="R21" s="233"/>
      <c r="S21" s="233"/>
      <c r="T21" s="233"/>
      <c r="U21" s="233"/>
      <c r="V21" s="233">
        <f>SUM(V22:V23)</f>
        <v>32</v>
      </c>
      <c r="W21" s="233"/>
      <c r="X21" s="233"/>
      <c r="AG21" t="s">
        <v>129</v>
      </c>
    </row>
    <row r="22" spans="1:60" outlineLevel="1" x14ac:dyDescent="0.2">
      <c r="A22" s="240">
        <v>5</v>
      </c>
      <c r="B22" s="241" t="s">
        <v>198</v>
      </c>
      <c r="C22" s="250" t="s">
        <v>199</v>
      </c>
      <c r="D22" s="242" t="s">
        <v>200</v>
      </c>
      <c r="E22" s="243">
        <v>32</v>
      </c>
      <c r="F22" s="244"/>
      <c r="G22" s="245">
        <f>ROUND(E22*F22,2)</f>
        <v>0</v>
      </c>
      <c r="H22" s="232"/>
      <c r="I22" s="231">
        <f>ROUND(E22*H22,2)</f>
        <v>0</v>
      </c>
      <c r="J22" s="232"/>
      <c r="K22" s="231">
        <f>ROUND(E22*J22,2)</f>
        <v>0</v>
      </c>
      <c r="L22" s="231">
        <v>15</v>
      </c>
      <c r="M22" s="231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1" t="s">
        <v>201</v>
      </c>
      <c r="S22" s="231" t="s">
        <v>133</v>
      </c>
      <c r="T22" s="231" t="s">
        <v>178</v>
      </c>
      <c r="U22" s="231">
        <v>1</v>
      </c>
      <c r="V22" s="231">
        <f>ROUND(E22*U22,2)</f>
        <v>32</v>
      </c>
      <c r="W22" s="231"/>
      <c r="X22" s="231" t="s">
        <v>202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203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ht="22.5" outlineLevel="1" x14ac:dyDescent="0.2">
      <c r="A23" s="228"/>
      <c r="B23" s="229"/>
      <c r="C23" s="268" t="s">
        <v>204</v>
      </c>
      <c r="D23" s="259"/>
      <c r="E23" s="260">
        <v>32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11"/>
      <c r="Z23" s="211"/>
      <c r="AA23" s="211"/>
      <c r="AB23" s="211"/>
      <c r="AC23" s="211"/>
      <c r="AD23" s="211"/>
      <c r="AE23" s="211"/>
      <c r="AF23" s="211"/>
      <c r="AG23" s="211" t="s">
        <v>183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x14ac:dyDescent="0.2">
      <c r="A24" s="234" t="s">
        <v>128</v>
      </c>
      <c r="B24" s="235" t="s">
        <v>79</v>
      </c>
      <c r="C24" s="249" t="s">
        <v>80</v>
      </c>
      <c r="D24" s="236"/>
      <c r="E24" s="237"/>
      <c r="F24" s="238"/>
      <c r="G24" s="239">
        <f>SUMIF(AG25:AG31,"&lt;&gt;NOR",G25:G31)</f>
        <v>0</v>
      </c>
      <c r="H24" s="233"/>
      <c r="I24" s="233">
        <f>SUM(I25:I31)</f>
        <v>0</v>
      </c>
      <c r="J24" s="233"/>
      <c r="K24" s="233">
        <f>SUM(K25:K31)</f>
        <v>0</v>
      </c>
      <c r="L24" s="233"/>
      <c r="M24" s="233">
        <f>SUM(M25:M31)</f>
        <v>0</v>
      </c>
      <c r="N24" s="233"/>
      <c r="O24" s="233">
        <f>SUM(O25:O31)</f>
        <v>3.4899999999999998</v>
      </c>
      <c r="P24" s="233"/>
      <c r="Q24" s="233">
        <f>SUM(Q25:Q31)</f>
        <v>0</v>
      </c>
      <c r="R24" s="233"/>
      <c r="S24" s="233"/>
      <c r="T24" s="233"/>
      <c r="U24" s="233"/>
      <c r="V24" s="233">
        <f>SUM(V25:V31)</f>
        <v>50.099999999999994</v>
      </c>
      <c r="W24" s="233"/>
      <c r="X24" s="233"/>
      <c r="AG24" t="s">
        <v>129</v>
      </c>
    </row>
    <row r="25" spans="1:60" outlineLevel="1" x14ac:dyDescent="0.2">
      <c r="A25" s="240">
        <v>6</v>
      </c>
      <c r="B25" s="241" t="s">
        <v>205</v>
      </c>
      <c r="C25" s="250" t="s">
        <v>206</v>
      </c>
      <c r="D25" s="242" t="s">
        <v>193</v>
      </c>
      <c r="E25" s="243">
        <v>180.84</v>
      </c>
      <c r="F25" s="244"/>
      <c r="G25" s="245">
        <f>ROUND(E25*F25,2)</f>
        <v>0</v>
      </c>
      <c r="H25" s="232"/>
      <c r="I25" s="231">
        <f>ROUND(E25*H25,2)</f>
        <v>0</v>
      </c>
      <c r="J25" s="232"/>
      <c r="K25" s="231">
        <f>ROUND(E25*J25,2)</f>
        <v>0</v>
      </c>
      <c r="L25" s="231">
        <v>15</v>
      </c>
      <c r="M25" s="231">
        <f>G25*(1+L25/100)</f>
        <v>0</v>
      </c>
      <c r="N25" s="231">
        <v>1.8380000000000001E-2</v>
      </c>
      <c r="O25" s="231">
        <f>ROUND(E25*N25,2)</f>
        <v>3.32</v>
      </c>
      <c r="P25" s="231">
        <v>0</v>
      </c>
      <c r="Q25" s="231">
        <f>ROUND(E25*P25,2)</f>
        <v>0</v>
      </c>
      <c r="R25" s="231"/>
      <c r="S25" s="231" t="s">
        <v>133</v>
      </c>
      <c r="T25" s="231" t="s">
        <v>178</v>
      </c>
      <c r="U25" s="231">
        <v>0.14399999999999999</v>
      </c>
      <c r="V25" s="231">
        <f>ROUND(E25*U25,2)</f>
        <v>26.04</v>
      </c>
      <c r="W25" s="231"/>
      <c r="X25" s="231" t="s">
        <v>179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180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51" t="s">
        <v>207</v>
      </c>
      <c r="D26" s="247"/>
      <c r="E26" s="247"/>
      <c r="F26" s="247"/>
      <c r="G26" s="247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11"/>
      <c r="Z26" s="211"/>
      <c r="AA26" s="211"/>
      <c r="AB26" s="211"/>
      <c r="AC26" s="211"/>
      <c r="AD26" s="211"/>
      <c r="AE26" s="211"/>
      <c r="AF26" s="211"/>
      <c r="AG26" s="211" t="s">
        <v>138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28"/>
      <c r="B27" s="229"/>
      <c r="C27" s="268" t="s">
        <v>208</v>
      </c>
      <c r="D27" s="259"/>
      <c r="E27" s="260">
        <v>180.84</v>
      </c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11"/>
      <c r="Z27" s="211"/>
      <c r="AA27" s="211"/>
      <c r="AB27" s="211"/>
      <c r="AC27" s="211"/>
      <c r="AD27" s="211"/>
      <c r="AE27" s="211"/>
      <c r="AF27" s="211"/>
      <c r="AG27" s="211" t="s">
        <v>183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0">
        <v>7</v>
      </c>
      <c r="B28" s="241" t="s">
        <v>209</v>
      </c>
      <c r="C28" s="250" t="s">
        <v>210</v>
      </c>
      <c r="D28" s="242" t="s">
        <v>193</v>
      </c>
      <c r="E28" s="243">
        <v>180.84</v>
      </c>
      <c r="F28" s="244"/>
      <c r="G28" s="245">
        <f>ROUND(E28*F28,2)</f>
        <v>0</v>
      </c>
      <c r="H28" s="232"/>
      <c r="I28" s="231">
        <f>ROUND(E28*H28,2)</f>
        <v>0</v>
      </c>
      <c r="J28" s="232"/>
      <c r="K28" s="231">
        <f>ROUND(E28*J28,2)</f>
        <v>0</v>
      </c>
      <c r="L28" s="231">
        <v>15</v>
      </c>
      <c r="M28" s="231">
        <f>G28*(1+L28/100)</f>
        <v>0</v>
      </c>
      <c r="N28" s="231">
        <v>9.5E-4</v>
      </c>
      <c r="O28" s="231">
        <f>ROUND(E28*N28,2)</f>
        <v>0.17</v>
      </c>
      <c r="P28" s="231">
        <v>0</v>
      </c>
      <c r="Q28" s="231">
        <f>ROUND(E28*P28,2)</f>
        <v>0</v>
      </c>
      <c r="R28" s="231"/>
      <c r="S28" s="231" t="s">
        <v>133</v>
      </c>
      <c r="T28" s="231" t="s">
        <v>178</v>
      </c>
      <c r="U28" s="231">
        <v>7.0000000000000001E-3</v>
      </c>
      <c r="V28" s="231">
        <f>ROUND(E28*U28,2)</f>
        <v>1.27</v>
      </c>
      <c r="W28" s="231"/>
      <c r="X28" s="231" t="s">
        <v>179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180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28"/>
      <c r="B29" s="229"/>
      <c r="C29" s="268" t="s">
        <v>211</v>
      </c>
      <c r="D29" s="259"/>
      <c r="E29" s="260">
        <v>180.84</v>
      </c>
      <c r="F29" s="231"/>
      <c r="G29" s="231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11"/>
      <c r="Z29" s="211"/>
      <c r="AA29" s="211"/>
      <c r="AB29" s="211"/>
      <c r="AC29" s="211"/>
      <c r="AD29" s="211"/>
      <c r="AE29" s="211"/>
      <c r="AF29" s="211"/>
      <c r="AG29" s="211" t="s">
        <v>183</v>
      </c>
      <c r="AH29" s="211">
        <v>5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0">
        <v>8</v>
      </c>
      <c r="B30" s="241" t="s">
        <v>212</v>
      </c>
      <c r="C30" s="250" t="s">
        <v>213</v>
      </c>
      <c r="D30" s="242" t="s">
        <v>193</v>
      </c>
      <c r="E30" s="243">
        <v>180.84</v>
      </c>
      <c r="F30" s="244"/>
      <c r="G30" s="245">
        <f>ROUND(E30*F30,2)</f>
        <v>0</v>
      </c>
      <c r="H30" s="232"/>
      <c r="I30" s="231">
        <f>ROUND(E30*H30,2)</f>
        <v>0</v>
      </c>
      <c r="J30" s="232"/>
      <c r="K30" s="231">
        <f>ROUND(E30*J30,2)</f>
        <v>0</v>
      </c>
      <c r="L30" s="231">
        <v>15</v>
      </c>
      <c r="M30" s="231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1"/>
      <c r="S30" s="231" t="s">
        <v>133</v>
      </c>
      <c r="T30" s="231" t="s">
        <v>178</v>
      </c>
      <c r="U30" s="231">
        <v>0.126</v>
      </c>
      <c r="V30" s="231">
        <f>ROUND(E30*U30,2)</f>
        <v>22.79</v>
      </c>
      <c r="W30" s="231"/>
      <c r="X30" s="231" t="s">
        <v>179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180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28"/>
      <c r="B31" s="229"/>
      <c r="C31" s="268" t="s">
        <v>211</v>
      </c>
      <c r="D31" s="259"/>
      <c r="E31" s="260">
        <v>180.84</v>
      </c>
      <c r="F31" s="231"/>
      <c r="G31" s="231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11"/>
      <c r="Z31" s="211"/>
      <c r="AA31" s="211"/>
      <c r="AB31" s="211"/>
      <c r="AC31" s="211"/>
      <c r="AD31" s="211"/>
      <c r="AE31" s="211"/>
      <c r="AF31" s="211"/>
      <c r="AG31" s="211" t="s">
        <v>183</v>
      </c>
      <c r="AH31" s="211">
        <v>5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x14ac:dyDescent="0.2">
      <c r="A32" s="234" t="s">
        <v>128</v>
      </c>
      <c r="B32" s="235" t="s">
        <v>83</v>
      </c>
      <c r="C32" s="249" t="s">
        <v>84</v>
      </c>
      <c r="D32" s="236"/>
      <c r="E32" s="237"/>
      <c r="F32" s="238"/>
      <c r="G32" s="239">
        <f>SUMIF(AG33:AG36,"&lt;&gt;NOR",G33:G36)</f>
        <v>0</v>
      </c>
      <c r="H32" s="233"/>
      <c r="I32" s="233">
        <f>SUM(I33:I36)</f>
        <v>0</v>
      </c>
      <c r="J32" s="233"/>
      <c r="K32" s="233">
        <f>SUM(K33:K36)</f>
        <v>0</v>
      </c>
      <c r="L32" s="233"/>
      <c r="M32" s="233">
        <f>SUM(M33:M36)</f>
        <v>0</v>
      </c>
      <c r="N32" s="233"/>
      <c r="O32" s="233">
        <f>SUM(O33:O36)</f>
        <v>0.73</v>
      </c>
      <c r="P32" s="233"/>
      <c r="Q32" s="233">
        <f>SUM(Q33:Q36)</f>
        <v>364.83</v>
      </c>
      <c r="R32" s="233"/>
      <c r="S32" s="233"/>
      <c r="T32" s="233"/>
      <c r="U32" s="233"/>
      <c r="V32" s="233">
        <f>SUM(V33:V36)</f>
        <v>632.37</v>
      </c>
      <c r="W32" s="233"/>
      <c r="X32" s="233"/>
      <c r="AG32" t="s">
        <v>129</v>
      </c>
    </row>
    <row r="33" spans="1:60" ht="22.5" outlineLevel="1" x14ac:dyDescent="0.2">
      <c r="A33" s="240">
        <v>9</v>
      </c>
      <c r="B33" s="241" t="s">
        <v>214</v>
      </c>
      <c r="C33" s="250" t="s">
        <v>215</v>
      </c>
      <c r="D33" s="242" t="s">
        <v>177</v>
      </c>
      <c r="E33" s="243">
        <v>810.73649999999998</v>
      </c>
      <c r="F33" s="244"/>
      <c r="G33" s="245">
        <f>ROUND(E33*F33,2)</f>
        <v>0</v>
      </c>
      <c r="H33" s="232"/>
      <c r="I33" s="231">
        <f>ROUND(E33*H33,2)</f>
        <v>0</v>
      </c>
      <c r="J33" s="232"/>
      <c r="K33" s="231">
        <f>ROUND(E33*J33,2)</f>
        <v>0</v>
      </c>
      <c r="L33" s="231">
        <v>15</v>
      </c>
      <c r="M33" s="231">
        <f>G33*(1+L33/100)</f>
        <v>0</v>
      </c>
      <c r="N33" s="231">
        <v>8.9999999999999998E-4</v>
      </c>
      <c r="O33" s="231">
        <f>ROUND(E33*N33,2)</f>
        <v>0.73</v>
      </c>
      <c r="P33" s="231">
        <v>0.45</v>
      </c>
      <c r="Q33" s="231">
        <f>ROUND(E33*P33,2)</f>
        <v>364.83</v>
      </c>
      <c r="R33" s="231"/>
      <c r="S33" s="231" t="s">
        <v>133</v>
      </c>
      <c r="T33" s="231" t="s">
        <v>178</v>
      </c>
      <c r="U33" s="231">
        <v>0.78</v>
      </c>
      <c r="V33" s="231">
        <f>ROUND(E33*U33,2)</f>
        <v>632.37</v>
      </c>
      <c r="W33" s="231"/>
      <c r="X33" s="231" t="s">
        <v>179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180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28"/>
      <c r="B34" s="229"/>
      <c r="C34" s="251" t="s">
        <v>216</v>
      </c>
      <c r="D34" s="247"/>
      <c r="E34" s="247"/>
      <c r="F34" s="247"/>
      <c r="G34" s="247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11"/>
      <c r="Z34" s="211"/>
      <c r="AA34" s="211"/>
      <c r="AB34" s="211"/>
      <c r="AC34" s="211"/>
      <c r="AD34" s="211"/>
      <c r="AE34" s="211"/>
      <c r="AF34" s="211"/>
      <c r="AG34" s="211" t="s">
        <v>138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28"/>
      <c r="B35" s="229"/>
      <c r="C35" s="268" t="s">
        <v>217</v>
      </c>
      <c r="D35" s="259"/>
      <c r="E35" s="260">
        <v>700</v>
      </c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11"/>
      <c r="Z35" s="211"/>
      <c r="AA35" s="211"/>
      <c r="AB35" s="211"/>
      <c r="AC35" s="211"/>
      <c r="AD35" s="211"/>
      <c r="AE35" s="211"/>
      <c r="AF35" s="211"/>
      <c r="AG35" s="211" t="s">
        <v>183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28"/>
      <c r="B36" s="229"/>
      <c r="C36" s="268" t="s">
        <v>218</v>
      </c>
      <c r="D36" s="259"/>
      <c r="E36" s="260">
        <v>110.73650000000001</v>
      </c>
      <c r="F36" s="231"/>
      <c r="G36" s="231"/>
      <c r="H36" s="231"/>
      <c r="I36" s="231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  <c r="W36" s="231"/>
      <c r="X36" s="231"/>
      <c r="Y36" s="211"/>
      <c r="Z36" s="211"/>
      <c r="AA36" s="211"/>
      <c r="AB36" s="211"/>
      <c r="AC36" s="211"/>
      <c r="AD36" s="211"/>
      <c r="AE36" s="211"/>
      <c r="AF36" s="211"/>
      <c r="AG36" s="211" t="s">
        <v>183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x14ac:dyDescent="0.2">
      <c r="A37" s="234" t="s">
        <v>128</v>
      </c>
      <c r="B37" s="235" t="s">
        <v>85</v>
      </c>
      <c r="C37" s="249" t="s">
        <v>86</v>
      </c>
      <c r="D37" s="236"/>
      <c r="E37" s="237"/>
      <c r="F37" s="238"/>
      <c r="G37" s="239">
        <f>SUMIF(AG38:AG38,"&lt;&gt;NOR",G38:G38)</f>
        <v>0</v>
      </c>
      <c r="H37" s="233"/>
      <c r="I37" s="233">
        <f>SUM(I38:I38)</f>
        <v>0</v>
      </c>
      <c r="J37" s="233"/>
      <c r="K37" s="233">
        <f>SUM(K38:K38)</f>
        <v>0</v>
      </c>
      <c r="L37" s="233"/>
      <c r="M37" s="233">
        <f>SUM(M38:M38)</f>
        <v>0</v>
      </c>
      <c r="N37" s="233"/>
      <c r="O37" s="233">
        <f>SUM(O38:O38)</f>
        <v>0</v>
      </c>
      <c r="P37" s="233"/>
      <c r="Q37" s="233">
        <f>SUM(Q38:Q38)</f>
        <v>0</v>
      </c>
      <c r="R37" s="233"/>
      <c r="S37" s="233"/>
      <c r="T37" s="233"/>
      <c r="U37" s="233"/>
      <c r="V37" s="233">
        <f>SUM(V38:V38)</f>
        <v>1004.89</v>
      </c>
      <c r="W37" s="233"/>
      <c r="X37" s="233"/>
      <c r="AG37" t="s">
        <v>129</v>
      </c>
    </row>
    <row r="38" spans="1:60" outlineLevel="1" x14ac:dyDescent="0.2">
      <c r="A38" s="261">
        <v>10</v>
      </c>
      <c r="B38" s="262" t="s">
        <v>219</v>
      </c>
      <c r="C38" s="269" t="s">
        <v>220</v>
      </c>
      <c r="D38" s="263" t="s">
        <v>186</v>
      </c>
      <c r="E38" s="264">
        <v>349.8913</v>
      </c>
      <c r="F38" s="265"/>
      <c r="G38" s="266">
        <f>ROUND(E38*F38,2)</f>
        <v>0</v>
      </c>
      <c r="H38" s="232"/>
      <c r="I38" s="231">
        <f>ROUND(E38*H38,2)</f>
        <v>0</v>
      </c>
      <c r="J38" s="232"/>
      <c r="K38" s="231">
        <f>ROUND(E38*J38,2)</f>
        <v>0</v>
      </c>
      <c r="L38" s="231">
        <v>15</v>
      </c>
      <c r="M38" s="231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1"/>
      <c r="S38" s="231" t="s">
        <v>133</v>
      </c>
      <c r="T38" s="231" t="s">
        <v>178</v>
      </c>
      <c r="U38" s="231">
        <v>2.8719999999999999</v>
      </c>
      <c r="V38" s="231">
        <f>ROUND(E38*U38,2)</f>
        <v>1004.89</v>
      </c>
      <c r="W38" s="231"/>
      <c r="X38" s="231" t="s">
        <v>221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222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x14ac:dyDescent="0.2">
      <c r="A39" s="234" t="s">
        <v>128</v>
      </c>
      <c r="B39" s="235" t="s">
        <v>87</v>
      </c>
      <c r="C39" s="249" t="s">
        <v>88</v>
      </c>
      <c r="D39" s="236"/>
      <c r="E39" s="237"/>
      <c r="F39" s="238"/>
      <c r="G39" s="239">
        <f>SUMIF(AG40:AG48,"&lt;&gt;NOR",G40:G48)</f>
        <v>0</v>
      </c>
      <c r="H39" s="233"/>
      <c r="I39" s="233">
        <f>SUM(I40:I48)</f>
        <v>0</v>
      </c>
      <c r="J39" s="233"/>
      <c r="K39" s="233">
        <f>SUM(K40:K48)</f>
        <v>0</v>
      </c>
      <c r="L39" s="233"/>
      <c r="M39" s="233">
        <f>SUM(M40:M48)</f>
        <v>0</v>
      </c>
      <c r="N39" s="233"/>
      <c r="O39" s="233">
        <f>SUM(O40:O48)</f>
        <v>0.02</v>
      </c>
      <c r="P39" s="233"/>
      <c r="Q39" s="233">
        <f>SUM(Q40:Q48)</f>
        <v>0</v>
      </c>
      <c r="R39" s="233"/>
      <c r="S39" s="233"/>
      <c r="T39" s="233"/>
      <c r="U39" s="233"/>
      <c r="V39" s="233">
        <f>SUM(V40:V48)</f>
        <v>5.62</v>
      </c>
      <c r="W39" s="233"/>
      <c r="X39" s="233"/>
      <c r="AG39" t="s">
        <v>129</v>
      </c>
    </row>
    <row r="40" spans="1:60" outlineLevel="1" x14ac:dyDescent="0.2">
      <c r="A40" s="240">
        <v>11</v>
      </c>
      <c r="B40" s="241" t="s">
        <v>223</v>
      </c>
      <c r="C40" s="250" t="s">
        <v>224</v>
      </c>
      <c r="D40" s="242" t="s">
        <v>193</v>
      </c>
      <c r="E40" s="243">
        <v>21.614999999999998</v>
      </c>
      <c r="F40" s="244"/>
      <c r="G40" s="245">
        <f>ROUND(E40*F40,2)</f>
        <v>0</v>
      </c>
      <c r="H40" s="232"/>
      <c r="I40" s="231">
        <f>ROUND(E40*H40,2)</f>
        <v>0</v>
      </c>
      <c r="J40" s="232"/>
      <c r="K40" s="231">
        <f>ROUND(E40*J40,2)</f>
        <v>0</v>
      </c>
      <c r="L40" s="231">
        <v>15</v>
      </c>
      <c r="M40" s="231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1"/>
      <c r="S40" s="231" t="s">
        <v>133</v>
      </c>
      <c r="T40" s="231" t="s">
        <v>178</v>
      </c>
      <c r="U40" s="231">
        <v>0.16</v>
      </c>
      <c r="V40" s="231">
        <f>ROUND(E40*U40,2)</f>
        <v>3.46</v>
      </c>
      <c r="W40" s="231"/>
      <c r="X40" s="231" t="s">
        <v>179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180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28"/>
      <c r="B41" s="229"/>
      <c r="C41" s="268" t="s">
        <v>225</v>
      </c>
      <c r="D41" s="259"/>
      <c r="E41" s="260">
        <v>18.114999999999998</v>
      </c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11"/>
      <c r="Z41" s="211"/>
      <c r="AA41" s="211"/>
      <c r="AB41" s="211"/>
      <c r="AC41" s="211"/>
      <c r="AD41" s="211"/>
      <c r="AE41" s="211"/>
      <c r="AF41" s="211"/>
      <c r="AG41" s="211" t="s">
        <v>183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28"/>
      <c r="B42" s="229"/>
      <c r="C42" s="268" t="s">
        <v>226</v>
      </c>
      <c r="D42" s="259"/>
      <c r="E42" s="260">
        <v>3.5</v>
      </c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11"/>
      <c r="Z42" s="211"/>
      <c r="AA42" s="211"/>
      <c r="AB42" s="211"/>
      <c r="AC42" s="211"/>
      <c r="AD42" s="211"/>
      <c r="AE42" s="211"/>
      <c r="AF42" s="211"/>
      <c r="AG42" s="211" t="s">
        <v>183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2.5" outlineLevel="1" x14ac:dyDescent="0.2">
      <c r="A43" s="240">
        <v>12</v>
      </c>
      <c r="B43" s="241" t="s">
        <v>227</v>
      </c>
      <c r="C43" s="250" t="s">
        <v>228</v>
      </c>
      <c r="D43" s="242" t="s">
        <v>229</v>
      </c>
      <c r="E43" s="243">
        <v>21.614999999999998</v>
      </c>
      <c r="F43" s="244"/>
      <c r="G43" s="245">
        <f>ROUND(E43*F43,2)</f>
        <v>0</v>
      </c>
      <c r="H43" s="232"/>
      <c r="I43" s="231">
        <f>ROUND(E43*H43,2)</f>
        <v>0</v>
      </c>
      <c r="J43" s="232"/>
      <c r="K43" s="231">
        <f>ROUND(E43*J43,2)</f>
        <v>0</v>
      </c>
      <c r="L43" s="231">
        <v>15</v>
      </c>
      <c r="M43" s="231">
        <f>G43*(1+L43/100)</f>
        <v>0</v>
      </c>
      <c r="N43" s="231">
        <v>5.2999999999999998E-4</v>
      </c>
      <c r="O43" s="231">
        <f>ROUND(E43*N43,2)</f>
        <v>0.01</v>
      </c>
      <c r="P43" s="231">
        <v>0</v>
      </c>
      <c r="Q43" s="231">
        <f>ROUND(E43*P43,2)</f>
        <v>0</v>
      </c>
      <c r="R43" s="231"/>
      <c r="S43" s="231" t="s">
        <v>133</v>
      </c>
      <c r="T43" s="231" t="s">
        <v>178</v>
      </c>
      <c r="U43" s="231">
        <v>0.1</v>
      </c>
      <c r="V43" s="231">
        <f>ROUND(E43*U43,2)</f>
        <v>2.16</v>
      </c>
      <c r="W43" s="231"/>
      <c r="X43" s="231" t="s">
        <v>179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180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/>
      <c r="B44" s="229"/>
      <c r="C44" s="268" t="s">
        <v>230</v>
      </c>
      <c r="D44" s="259"/>
      <c r="E44" s="260">
        <v>18.114999999999998</v>
      </c>
      <c r="F44" s="231"/>
      <c r="G44" s="231"/>
      <c r="H44" s="231"/>
      <c r="I44" s="231"/>
      <c r="J44" s="231"/>
      <c r="K44" s="231"/>
      <c r="L44" s="231"/>
      <c r="M44" s="231"/>
      <c r="N44" s="231"/>
      <c r="O44" s="231"/>
      <c r="P44" s="231"/>
      <c r="Q44" s="231"/>
      <c r="R44" s="231"/>
      <c r="S44" s="231"/>
      <c r="T44" s="231"/>
      <c r="U44" s="231"/>
      <c r="V44" s="231"/>
      <c r="W44" s="231"/>
      <c r="X44" s="231"/>
      <c r="Y44" s="211"/>
      <c r="Z44" s="211"/>
      <c r="AA44" s="211"/>
      <c r="AB44" s="211"/>
      <c r="AC44" s="211"/>
      <c r="AD44" s="211"/>
      <c r="AE44" s="211"/>
      <c r="AF44" s="211"/>
      <c r="AG44" s="211" t="s">
        <v>183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28"/>
      <c r="B45" s="229"/>
      <c r="C45" s="268" t="s">
        <v>231</v>
      </c>
      <c r="D45" s="259"/>
      <c r="E45" s="260">
        <v>3.5</v>
      </c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11"/>
      <c r="Z45" s="211"/>
      <c r="AA45" s="211"/>
      <c r="AB45" s="211"/>
      <c r="AC45" s="211"/>
      <c r="AD45" s="211"/>
      <c r="AE45" s="211"/>
      <c r="AF45" s="211"/>
      <c r="AG45" s="211" t="s">
        <v>183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40">
        <v>13</v>
      </c>
      <c r="B46" s="241" t="s">
        <v>232</v>
      </c>
      <c r="C46" s="250" t="s">
        <v>233</v>
      </c>
      <c r="D46" s="242" t="s">
        <v>193</v>
      </c>
      <c r="E46" s="243">
        <v>24.857250000000001</v>
      </c>
      <c r="F46" s="244"/>
      <c r="G46" s="245">
        <f>ROUND(E46*F46,2)</f>
        <v>0</v>
      </c>
      <c r="H46" s="232"/>
      <c r="I46" s="231">
        <f>ROUND(E46*H46,2)</f>
        <v>0</v>
      </c>
      <c r="J46" s="232"/>
      <c r="K46" s="231">
        <f>ROUND(E46*J46,2)</f>
        <v>0</v>
      </c>
      <c r="L46" s="231">
        <v>15</v>
      </c>
      <c r="M46" s="231">
        <f>G46*(1+L46/100)</f>
        <v>0</v>
      </c>
      <c r="N46" s="231">
        <v>5.5000000000000003E-4</v>
      </c>
      <c r="O46" s="231">
        <f>ROUND(E46*N46,2)</f>
        <v>0.01</v>
      </c>
      <c r="P46" s="231">
        <v>0</v>
      </c>
      <c r="Q46" s="231">
        <f>ROUND(E46*P46,2)</f>
        <v>0</v>
      </c>
      <c r="R46" s="231" t="s">
        <v>187</v>
      </c>
      <c r="S46" s="231" t="s">
        <v>133</v>
      </c>
      <c r="T46" s="231" t="s">
        <v>178</v>
      </c>
      <c r="U46" s="231">
        <v>0</v>
      </c>
      <c r="V46" s="231">
        <f>ROUND(E46*U46,2)</f>
        <v>0</v>
      </c>
      <c r="W46" s="231"/>
      <c r="X46" s="231" t="s">
        <v>188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189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28"/>
      <c r="B47" s="229"/>
      <c r="C47" s="268" t="s">
        <v>234</v>
      </c>
      <c r="D47" s="259"/>
      <c r="E47" s="260">
        <v>24.857250000000001</v>
      </c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  <c r="X47" s="231"/>
      <c r="Y47" s="211"/>
      <c r="Z47" s="211"/>
      <c r="AA47" s="211"/>
      <c r="AB47" s="211"/>
      <c r="AC47" s="211"/>
      <c r="AD47" s="211"/>
      <c r="AE47" s="211"/>
      <c r="AF47" s="211"/>
      <c r="AG47" s="211" t="s">
        <v>183</v>
      </c>
      <c r="AH47" s="211">
        <v>5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28">
        <v>14</v>
      </c>
      <c r="B48" s="229" t="s">
        <v>235</v>
      </c>
      <c r="C48" s="270" t="s">
        <v>236</v>
      </c>
      <c r="D48" s="230" t="s">
        <v>0</v>
      </c>
      <c r="E48" s="267"/>
      <c r="F48" s="232"/>
      <c r="G48" s="231">
        <f>ROUND(E48*F48,2)</f>
        <v>0</v>
      </c>
      <c r="H48" s="232"/>
      <c r="I48" s="231">
        <f>ROUND(E48*H48,2)</f>
        <v>0</v>
      </c>
      <c r="J48" s="232"/>
      <c r="K48" s="231">
        <f>ROUND(E48*J48,2)</f>
        <v>0</v>
      </c>
      <c r="L48" s="231">
        <v>15</v>
      </c>
      <c r="M48" s="231">
        <f>G48*(1+L48/100)</f>
        <v>0</v>
      </c>
      <c r="N48" s="231">
        <v>0</v>
      </c>
      <c r="O48" s="231">
        <f>ROUND(E48*N48,2)</f>
        <v>0</v>
      </c>
      <c r="P48" s="231">
        <v>0</v>
      </c>
      <c r="Q48" s="231">
        <f>ROUND(E48*P48,2)</f>
        <v>0</v>
      </c>
      <c r="R48" s="231"/>
      <c r="S48" s="231" t="s">
        <v>133</v>
      </c>
      <c r="T48" s="231" t="s">
        <v>178</v>
      </c>
      <c r="U48" s="231">
        <v>0</v>
      </c>
      <c r="V48" s="231">
        <f>ROUND(E48*U48,2)</f>
        <v>0</v>
      </c>
      <c r="W48" s="231"/>
      <c r="X48" s="231" t="s">
        <v>221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222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x14ac:dyDescent="0.2">
      <c r="A49" s="234" t="s">
        <v>128</v>
      </c>
      <c r="B49" s="235" t="s">
        <v>89</v>
      </c>
      <c r="C49" s="249" t="s">
        <v>90</v>
      </c>
      <c r="D49" s="236"/>
      <c r="E49" s="237"/>
      <c r="F49" s="238"/>
      <c r="G49" s="239">
        <f>SUMIF(AG50:AG51,"&lt;&gt;NOR",G50:G51)</f>
        <v>0</v>
      </c>
      <c r="H49" s="233"/>
      <c r="I49" s="233">
        <f>SUM(I50:I51)</f>
        <v>0</v>
      </c>
      <c r="J49" s="233"/>
      <c r="K49" s="233">
        <f>SUM(K50:K51)</f>
        <v>0</v>
      </c>
      <c r="L49" s="233"/>
      <c r="M49" s="233">
        <f>SUM(M50:M51)</f>
        <v>0</v>
      </c>
      <c r="N49" s="233"/>
      <c r="O49" s="233">
        <f>SUM(O50:O51)</f>
        <v>0</v>
      </c>
      <c r="P49" s="233"/>
      <c r="Q49" s="233">
        <f>SUM(Q50:Q51)</f>
        <v>0</v>
      </c>
      <c r="R49" s="233"/>
      <c r="S49" s="233"/>
      <c r="T49" s="233"/>
      <c r="U49" s="233"/>
      <c r="V49" s="233">
        <f>SUM(V50:V51)</f>
        <v>0.5</v>
      </c>
      <c r="W49" s="233"/>
      <c r="X49" s="233"/>
      <c r="AG49" t="s">
        <v>129</v>
      </c>
    </row>
    <row r="50" spans="1:60" outlineLevel="1" x14ac:dyDescent="0.2">
      <c r="A50" s="240">
        <v>15</v>
      </c>
      <c r="B50" s="241" t="s">
        <v>237</v>
      </c>
      <c r="C50" s="250" t="s">
        <v>238</v>
      </c>
      <c r="D50" s="242" t="s">
        <v>200</v>
      </c>
      <c r="E50" s="243">
        <v>0.5</v>
      </c>
      <c r="F50" s="244"/>
      <c r="G50" s="245">
        <f>ROUND(E50*F50,2)</f>
        <v>0</v>
      </c>
      <c r="H50" s="232"/>
      <c r="I50" s="231">
        <f>ROUND(E50*H50,2)</f>
        <v>0</v>
      </c>
      <c r="J50" s="232"/>
      <c r="K50" s="231">
        <f>ROUND(E50*J50,2)</f>
        <v>0</v>
      </c>
      <c r="L50" s="231">
        <v>15</v>
      </c>
      <c r="M50" s="231">
        <f>G50*(1+L50/100)</f>
        <v>0</v>
      </c>
      <c r="N50" s="231">
        <v>0</v>
      </c>
      <c r="O50" s="231">
        <f>ROUND(E50*N50,2)</f>
        <v>0</v>
      </c>
      <c r="P50" s="231">
        <v>0</v>
      </c>
      <c r="Q50" s="231">
        <f>ROUND(E50*P50,2)</f>
        <v>0</v>
      </c>
      <c r="R50" s="231" t="s">
        <v>201</v>
      </c>
      <c r="S50" s="231" t="s">
        <v>133</v>
      </c>
      <c r="T50" s="231" t="s">
        <v>178</v>
      </c>
      <c r="U50" s="231">
        <v>1</v>
      </c>
      <c r="V50" s="231">
        <f>ROUND(E50*U50,2)</f>
        <v>0.5</v>
      </c>
      <c r="W50" s="231"/>
      <c r="X50" s="231" t="s">
        <v>202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203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28"/>
      <c r="B51" s="229"/>
      <c r="C51" s="268" t="s">
        <v>239</v>
      </c>
      <c r="D51" s="259"/>
      <c r="E51" s="260">
        <v>0.5</v>
      </c>
      <c r="F51" s="23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11"/>
      <c r="Z51" s="211"/>
      <c r="AA51" s="211"/>
      <c r="AB51" s="211"/>
      <c r="AC51" s="211"/>
      <c r="AD51" s="211"/>
      <c r="AE51" s="211"/>
      <c r="AF51" s="211"/>
      <c r="AG51" s="211" t="s">
        <v>183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x14ac:dyDescent="0.2">
      <c r="A52" s="234" t="s">
        <v>128</v>
      </c>
      <c r="B52" s="235" t="s">
        <v>91</v>
      </c>
      <c r="C52" s="249" t="s">
        <v>92</v>
      </c>
      <c r="D52" s="236"/>
      <c r="E52" s="237"/>
      <c r="F52" s="238"/>
      <c r="G52" s="239">
        <f>SUMIF(AG53:AG58,"&lt;&gt;NOR",G53:G58)</f>
        <v>0</v>
      </c>
      <c r="H52" s="233"/>
      <c r="I52" s="233">
        <f>SUM(I53:I58)</f>
        <v>0</v>
      </c>
      <c r="J52" s="233"/>
      <c r="K52" s="233">
        <f>SUM(K53:K58)</f>
        <v>0</v>
      </c>
      <c r="L52" s="233"/>
      <c r="M52" s="233">
        <f>SUM(M53:M58)</f>
        <v>0</v>
      </c>
      <c r="N52" s="233"/>
      <c r="O52" s="233">
        <f>SUM(O53:O58)</f>
        <v>0</v>
      </c>
      <c r="P52" s="233"/>
      <c r="Q52" s="233">
        <f>SUM(Q53:Q58)</f>
        <v>0.04</v>
      </c>
      <c r="R52" s="233"/>
      <c r="S52" s="233"/>
      <c r="T52" s="233"/>
      <c r="U52" s="233"/>
      <c r="V52" s="233">
        <f>SUM(V53:V58)</f>
        <v>1.26</v>
      </c>
      <c r="W52" s="233"/>
      <c r="X52" s="233"/>
      <c r="AG52" t="s">
        <v>129</v>
      </c>
    </row>
    <row r="53" spans="1:60" outlineLevel="1" x14ac:dyDescent="0.2">
      <c r="A53" s="240">
        <v>16</v>
      </c>
      <c r="B53" s="241" t="s">
        <v>240</v>
      </c>
      <c r="C53" s="250" t="s">
        <v>241</v>
      </c>
      <c r="D53" s="242" t="s">
        <v>229</v>
      </c>
      <c r="E53" s="243">
        <v>8.09</v>
      </c>
      <c r="F53" s="244"/>
      <c r="G53" s="245">
        <f>ROUND(E53*F53,2)</f>
        <v>0</v>
      </c>
      <c r="H53" s="232"/>
      <c r="I53" s="231">
        <f>ROUND(E53*H53,2)</f>
        <v>0</v>
      </c>
      <c r="J53" s="232"/>
      <c r="K53" s="231">
        <f>ROUND(E53*J53,2)</f>
        <v>0</v>
      </c>
      <c r="L53" s="231">
        <v>15</v>
      </c>
      <c r="M53" s="231">
        <f>G53*(1+L53/100)</f>
        <v>0</v>
      </c>
      <c r="N53" s="231">
        <v>2.5000000000000001E-4</v>
      </c>
      <c r="O53" s="231">
        <f>ROUND(E53*N53,2)</f>
        <v>0</v>
      </c>
      <c r="P53" s="231">
        <v>4.7299999999999998E-3</v>
      </c>
      <c r="Q53" s="231">
        <f>ROUND(E53*P53,2)</f>
        <v>0.04</v>
      </c>
      <c r="R53" s="231"/>
      <c r="S53" s="231" t="s">
        <v>133</v>
      </c>
      <c r="T53" s="231" t="s">
        <v>178</v>
      </c>
      <c r="U53" s="231">
        <v>3.7999999999999999E-2</v>
      </c>
      <c r="V53" s="231">
        <f>ROUND(E53*U53,2)</f>
        <v>0.31</v>
      </c>
      <c r="W53" s="231"/>
      <c r="X53" s="231" t="s">
        <v>179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180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28"/>
      <c r="B54" s="229"/>
      <c r="C54" s="268" t="s">
        <v>242</v>
      </c>
      <c r="D54" s="259"/>
      <c r="E54" s="260">
        <v>8.09</v>
      </c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1"/>
      <c r="Y54" s="211"/>
      <c r="Z54" s="211"/>
      <c r="AA54" s="211"/>
      <c r="AB54" s="211"/>
      <c r="AC54" s="211"/>
      <c r="AD54" s="211"/>
      <c r="AE54" s="211"/>
      <c r="AF54" s="211"/>
      <c r="AG54" s="211" t="s">
        <v>183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61">
        <v>17</v>
      </c>
      <c r="B55" s="262" t="s">
        <v>243</v>
      </c>
      <c r="C55" s="269" t="s">
        <v>244</v>
      </c>
      <c r="D55" s="263" t="s">
        <v>245</v>
      </c>
      <c r="E55" s="264">
        <v>2</v>
      </c>
      <c r="F55" s="265"/>
      <c r="G55" s="266">
        <f>ROUND(E55*F55,2)</f>
        <v>0</v>
      </c>
      <c r="H55" s="232"/>
      <c r="I55" s="231">
        <f>ROUND(E55*H55,2)</f>
        <v>0</v>
      </c>
      <c r="J55" s="232"/>
      <c r="K55" s="231">
        <f>ROUND(E55*J55,2)</f>
        <v>0</v>
      </c>
      <c r="L55" s="231">
        <v>15</v>
      </c>
      <c r="M55" s="231">
        <f>G55*(1+L55/100)</f>
        <v>0</v>
      </c>
      <c r="N55" s="231">
        <v>0</v>
      </c>
      <c r="O55" s="231">
        <f>ROUND(E55*N55,2)</f>
        <v>0</v>
      </c>
      <c r="P55" s="231">
        <v>0</v>
      </c>
      <c r="Q55" s="231">
        <f>ROUND(E55*P55,2)</f>
        <v>0</v>
      </c>
      <c r="R55" s="231"/>
      <c r="S55" s="231" t="s">
        <v>133</v>
      </c>
      <c r="T55" s="231" t="s">
        <v>178</v>
      </c>
      <c r="U55" s="231">
        <v>6.4000000000000001E-2</v>
      </c>
      <c r="V55" s="231">
        <f>ROUND(E55*U55,2)</f>
        <v>0.13</v>
      </c>
      <c r="W55" s="231"/>
      <c r="X55" s="231" t="s">
        <v>179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180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61">
        <v>18</v>
      </c>
      <c r="B56" s="262" t="s">
        <v>246</v>
      </c>
      <c r="C56" s="269" t="s">
        <v>247</v>
      </c>
      <c r="D56" s="263" t="s">
        <v>229</v>
      </c>
      <c r="E56" s="264">
        <v>10</v>
      </c>
      <c r="F56" s="265"/>
      <c r="G56" s="266">
        <f>ROUND(E56*F56,2)</f>
        <v>0</v>
      </c>
      <c r="H56" s="232"/>
      <c r="I56" s="231">
        <f>ROUND(E56*H56,2)</f>
        <v>0</v>
      </c>
      <c r="J56" s="232"/>
      <c r="K56" s="231">
        <f>ROUND(E56*J56,2)</f>
        <v>0</v>
      </c>
      <c r="L56" s="231">
        <v>15</v>
      </c>
      <c r="M56" s="231">
        <f>G56*(1+L56/100)</f>
        <v>0</v>
      </c>
      <c r="N56" s="231">
        <v>0</v>
      </c>
      <c r="O56" s="231">
        <f>ROUND(E56*N56,2)</f>
        <v>0</v>
      </c>
      <c r="P56" s="231">
        <v>0</v>
      </c>
      <c r="Q56" s="231">
        <f>ROUND(E56*P56,2)</f>
        <v>0</v>
      </c>
      <c r="R56" s="231"/>
      <c r="S56" s="231" t="s">
        <v>133</v>
      </c>
      <c r="T56" s="231" t="s">
        <v>178</v>
      </c>
      <c r="U56" s="231">
        <v>6.2E-2</v>
      </c>
      <c r="V56" s="231">
        <f>ROUND(E56*U56,2)</f>
        <v>0.62</v>
      </c>
      <c r="W56" s="231"/>
      <c r="X56" s="231" t="s">
        <v>179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180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61">
        <v>19</v>
      </c>
      <c r="B57" s="262" t="s">
        <v>248</v>
      </c>
      <c r="C57" s="269" t="s">
        <v>249</v>
      </c>
      <c r="D57" s="263" t="s">
        <v>245</v>
      </c>
      <c r="E57" s="264">
        <v>1</v>
      </c>
      <c r="F57" s="265"/>
      <c r="G57" s="266">
        <f>ROUND(E57*F57,2)</f>
        <v>0</v>
      </c>
      <c r="H57" s="232"/>
      <c r="I57" s="231">
        <f>ROUND(E57*H57,2)</f>
        <v>0</v>
      </c>
      <c r="J57" s="232"/>
      <c r="K57" s="231">
        <f>ROUND(E57*J57,2)</f>
        <v>0</v>
      </c>
      <c r="L57" s="231">
        <v>15</v>
      </c>
      <c r="M57" s="231">
        <f>G57*(1+L57/100)</f>
        <v>0</v>
      </c>
      <c r="N57" s="231">
        <v>4.6999999999999999E-4</v>
      </c>
      <c r="O57" s="231">
        <f>ROUND(E57*N57,2)</f>
        <v>0</v>
      </c>
      <c r="P57" s="231">
        <v>0</v>
      </c>
      <c r="Q57" s="231">
        <f>ROUND(E57*P57,2)</f>
        <v>0</v>
      </c>
      <c r="R57" s="231"/>
      <c r="S57" s="231" t="s">
        <v>133</v>
      </c>
      <c r="T57" s="231" t="s">
        <v>178</v>
      </c>
      <c r="U57" s="231">
        <v>0.19600000000000001</v>
      </c>
      <c r="V57" s="231">
        <f>ROUND(E57*U57,2)</f>
        <v>0.2</v>
      </c>
      <c r="W57" s="231"/>
      <c r="X57" s="231" t="s">
        <v>179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180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61">
        <v>20</v>
      </c>
      <c r="B58" s="262" t="s">
        <v>250</v>
      </c>
      <c r="C58" s="269" t="s">
        <v>251</v>
      </c>
      <c r="D58" s="263" t="s">
        <v>186</v>
      </c>
      <c r="E58" s="264">
        <v>2.49E-3</v>
      </c>
      <c r="F58" s="265"/>
      <c r="G58" s="266">
        <f>ROUND(E58*F58,2)</f>
        <v>0</v>
      </c>
      <c r="H58" s="232"/>
      <c r="I58" s="231">
        <f>ROUND(E58*H58,2)</f>
        <v>0</v>
      </c>
      <c r="J58" s="232"/>
      <c r="K58" s="231">
        <f>ROUND(E58*J58,2)</f>
        <v>0</v>
      </c>
      <c r="L58" s="231">
        <v>15</v>
      </c>
      <c r="M58" s="231">
        <f>G58*(1+L58/100)</f>
        <v>0</v>
      </c>
      <c r="N58" s="231">
        <v>0</v>
      </c>
      <c r="O58" s="231">
        <f>ROUND(E58*N58,2)</f>
        <v>0</v>
      </c>
      <c r="P58" s="231">
        <v>0</v>
      </c>
      <c r="Q58" s="231">
        <f>ROUND(E58*P58,2)</f>
        <v>0</v>
      </c>
      <c r="R58" s="231"/>
      <c r="S58" s="231" t="s">
        <v>133</v>
      </c>
      <c r="T58" s="231" t="s">
        <v>178</v>
      </c>
      <c r="U58" s="231">
        <v>1.333</v>
      </c>
      <c r="V58" s="231">
        <f>ROUND(E58*U58,2)</f>
        <v>0</v>
      </c>
      <c r="W58" s="231"/>
      <c r="X58" s="231" t="s">
        <v>221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222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x14ac:dyDescent="0.2">
      <c r="A59" s="234" t="s">
        <v>128</v>
      </c>
      <c r="B59" s="235" t="s">
        <v>93</v>
      </c>
      <c r="C59" s="249" t="s">
        <v>94</v>
      </c>
      <c r="D59" s="236"/>
      <c r="E59" s="237"/>
      <c r="F59" s="238"/>
      <c r="G59" s="239">
        <f>SUMIF(AG60:AG64,"&lt;&gt;NOR",G60:G64)</f>
        <v>0</v>
      </c>
      <c r="H59" s="233"/>
      <c r="I59" s="233">
        <f>SUM(I60:I64)</f>
        <v>0</v>
      </c>
      <c r="J59" s="233"/>
      <c r="K59" s="233">
        <f>SUM(K60:K64)</f>
        <v>0</v>
      </c>
      <c r="L59" s="233"/>
      <c r="M59" s="233">
        <f>SUM(M60:M64)</f>
        <v>0</v>
      </c>
      <c r="N59" s="233"/>
      <c r="O59" s="233">
        <f>SUM(O60:O64)</f>
        <v>0.05</v>
      </c>
      <c r="P59" s="233"/>
      <c r="Q59" s="233">
        <f>SUM(Q60:Q64)</f>
        <v>0</v>
      </c>
      <c r="R59" s="233"/>
      <c r="S59" s="233"/>
      <c r="T59" s="233"/>
      <c r="U59" s="233"/>
      <c r="V59" s="233">
        <f>SUM(V60:V64)</f>
        <v>9.6300000000000008</v>
      </c>
      <c r="W59" s="233"/>
      <c r="X59" s="233"/>
      <c r="AG59" t="s">
        <v>129</v>
      </c>
    </row>
    <row r="60" spans="1:60" outlineLevel="1" x14ac:dyDescent="0.2">
      <c r="A60" s="261">
        <v>21</v>
      </c>
      <c r="B60" s="262" t="s">
        <v>252</v>
      </c>
      <c r="C60" s="269" t="s">
        <v>253</v>
      </c>
      <c r="D60" s="263" t="s">
        <v>229</v>
      </c>
      <c r="E60" s="264">
        <v>4.5</v>
      </c>
      <c r="F60" s="265"/>
      <c r="G60" s="266">
        <f>ROUND(E60*F60,2)</f>
        <v>0</v>
      </c>
      <c r="H60" s="232"/>
      <c r="I60" s="231">
        <f>ROUND(E60*H60,2)</f>
        <v>0</v>
      </c>
      <c r="J60" s="232"/>
      <c r="K60" s="231">
        <f>ROUND(E60*J60,2)</f>
        <v>0</v>
      </c>
      <c r="L60" s="231">
        <v>15</v>
      </c>
      <c r="M60" s="231">
        <f>G60*(1+L60/100)</f>
        <v>0</v>
      </c>
      <c r="N60" s="231">
        <v>2.63E-3</v>
      </c>
      <c r="O60" s="231">
        <f>ROUND(E60*N60,2)</f>
        <v>0.01</v>
      </c>
      <c r="P60" s="231">
        <v>0</v>
      </c>
      <c r="Q60" s="231">
        <f>ROUND(E60*P60,2)</f>
        <v>0</v>
      </c>
      <c r="R60" s="231"/>
      <c r="S60" s="231" t="s">
        <v>133</v>
      </c>
      <c r="T60" s="231" t="s">
        <v>178</v>
      </c>
      <c r="U60" s="231">
        <v>0.54305000000000003</v>
      </c>
      <c r="V60" s="231">
        <f>ROUND(E60*U60,2)</f>
        <v>2.44</v>
      </c>
      <c r="W60" s="231"/>
      <c r="X60" s="231" t="s">
        <v>179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180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61">
        <v>22</v>
      </c>
      <c r="B61" s="262" t="s">
        <v>254</v>
      </c>
      <c r="C61" s="269" t="s">
        <v>255</v>
      </c>
      <c r="D61" s="263" t="s">
        <v>245</v>
      </c>
      <c r="E61" s="264">
        <v>2</v>
      </c>
      <c r="F61" s="265"/>
      <c r="G61" s="266">
        <f>ROUND(E61*F61,2)</f>
        <v>0</v>
      </c>
      <c r="H61" s="232"/>
      <c r="I61" s="231">
        <f>ROUND(E61*H61,2)</f>
        <v>0</v>
      </c>
      <c r="J61" s="232"/>
      <c r="K61" s="231">
        <f>ROUND(E61*J61,2)</f>
        <v>0</v>
      </c>
      <c r="L61" s="231">
        <v>15</v>
      </c>
      <c r="M61" s="231">
        <f>G61*(1+L61/100)</f>
        <v>0</v>
      </c>
      <c r="N61" s="231">
        <v>0</v>
      </c>
      <c r="O61" s="231">
        <f>ROUND(E61*N61,2)</f>
        <v>0</v>
      </c>
      <c r="P61" s="231">
        <v>6.8999999999999997E-4</v>
      </c>
      <c r="Q61" s="231">
        <f>ROUND(E61*P61,2)</f>
        <v>0</v>
      </c>
      <c r="R61" s="231"/>
      <c r="S61" s="231" t="s">
        <v>133</v>
      </c>
      <c r="T61" s="231" t="s">
        <v>178</v>
      </c>
      <c r="U61" s="231">
        <v>8.0500000000000002E-2</v>
      </c>
      <c r="V61" s="231">
        <f>ROUND(E61*U61,2)</f>
        <v>0.16</v>
      </c>
      <c r="W61" s="231"/>
      <c r="X61" s="231" t="s">
        <v>179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180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0">
        <v>23</v>
      </c>
      <c r="B62" s="241" t="s">
        <v>256</v>
      </c>
      <c r="C62" s="250" t="s">
        <v>257</v>
      </c>
      <c r="D62" s="242" t="s">
        <v>229</v>
      </c>
      <c r="E62" s="243">
        <v>19.114999999999998</v>
      </c>
      <c r="F62" s="244"/>
      <c r="G62" s="245">
        <f>ROUND(E62*F62,2)</f>
        <v>0</v>
      </c>
      <c r="H62" s="232"/>
      <c r="I62" s="231">
        <f>ROUND(E62*H62,2)</f>
        <v>0</v>
      </c>
      <c r="J62" s="232"/>
      <c r="K62" s="231">
        <f>ROUND(E62*J62,2)</f>
        <v>0</v>
      </c>
      <c r="L62" s="231">
        <v>15</v>
      </c>
      <c r="M62" s="231">
        <f>G62*(1+L62/100)</f>
        <v>0</v>
      </c>
      <c r="N62" s="231">
        <v>2.15E-3</v>
      </c>
      <c r="O62" s="231">
        <f>ROUND(E62*N62,2)</f>
        <v>0.04</v>
      </c>
      <c r="P62" s="231">
        <v>0</v>
      </c>
      <c r="Q62" s="231">
        <f>ROUND(E62*P62,2)</f>
        <v>0</v>
      </c>
      <c r="R62" s="231"/>
      <c r="S62" s="231" t="s">
        <v>133</v>
      </c>
      <c r="T62" s="231" t="s">
        <v>178</v>
      </c>
      <c r="U62" s="231">
        <v>0.35494999999999999</v>
      </c>
      <c r="V62" s="231">
        <f>ROUND(E62*U62,2)</f>
        <v>6.78</v>
      </c>
      <c r="W62" s="231"/>
      <c r="X62" s="231" t="s">
        <v>179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180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ht="22.5" outlineLevel="1" x14ac:dyDescent="0.2">
      <c r="A63" s="228"/>
      <c r="B63" s="229"/>
      <c r="C63" s="268" t="s">
        <v>258</v>
      </c>
      <c r="D63" s="259"/>
      <c r="E63" s="260">
        <v>19.114999999999998</v>
      </c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  <c r="W63" s="231"/>
      <c r="X63" s="231"/>
      <c r="Y63" s="211"/>
      <c r="Z63" s="211"/>
      <c r="AA63" s="211"/>
      <c r="AB63" s="211"/>
      <c r="AC63" s="211"/>
      <c r="AD63" s="211"/>
      <c r="AE63" s="211"/>
      <c r="AF63" s="211"/>
      <c r="AG63" s="211" t="s">
        <v>183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61">
        <v>24</v>
      </c>
      <c r="B64" s="262" t="s">
        <v>259</v>
      </c>
      <c r="C64" s="269" t="s">
        <v>260</v>
      </c>
      <c r="D64" s="263" t="s">
        <v>186</v>
      </c>
      <c r="E64" s="264">
        <v>5.2929999999999998E-2</v>
      </c>
      <c r="F64" s="265"/>
      <c r="G64" s="266">
        <f>ROUND(E64*F64,2)</f>
        <v>0</v>
      </c>
      <c r="H64" s="232"/>
      <c r="I64" s="231">
        <f>ROUND(E64*H64,2)</f>
        <v>0</v>
      </c>
      <c r="J64" s="232"/>
      <c r="K64" s="231">
        <f>ROUND(E64*J64,2)</f>
        <v>0</v>
      </c>
      <c r="L64" s="231">
        <v>15</v>
      </c>
      <c r="M64" s="231">
        <f>G64*(1+L64/100)</f>
        <v>0</v>
      </c>
      <c r="N64" s="231">
        <v>0</v>
      </c>
      <c r="O64" s="231">
        <f>ROUND(E64*N64,2)</f>
        <v>0</v>
      </c>
      <c r="P64" s="231">
        <v>0</v>
      </c>
      <c r="Q64" s="231">
        <f>ROUND(E64*P64,2)</f>
        <v>0</v>
      </c>
      <c r="R64" s="231"/>
      <c r="S64" s="231" t="s">
        <v>133</v>
      </c>
      <c r="T64" s="231" t="s">
        <v>178</v>
      </c>
      <c r="U64" s="231">
        <v>4.7370000000000001</v>
      </c>
      <c r="V64" s="231">
        <f>ROUND(E64*U64,2)</f>
        <v>0.25</v>
      </c>
      <c r="W64" s="231"/>
      <c r="X64" s="231" t="s">
        <v>221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222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x14ac:dyDescent="0.2">
      <c r="A65" s="234" t="s">
        <v>128</v>
      </c>
      <c r="B65" s="235" t="s">
        <v>95</v>
      </c>
      <c r="C65" s="249" t="s">
        <v>96</v>
      </c>
      <c r="D65" s="236"/>
      <c r="E65" s="237"/>
      <c r="F65" s="238"/>
      <c r="G65" s="239">
        <f>SUMIF(AG66:AG67,"&lt;&gt;NOR",G66:G67)</f>
        <v>0</v>
      </c>
      <c r="H65" s="233"/>
      <c r="I65" s="233">
        <f>SUM(I66:I67)</f>
        <v>0</v>
      </c>
      <c r="J65" s="233"/>
      <c r="K65" s="233">
        <f>SUM(K66:K67)</f>
        <v>0</v>
      </c>
      <c r="L65" s="233"/>
      <c r="M65" s="233">
        <f>SUM(M66:M67)</f>
        <v>0</v>
      </c>
      <c r="N65" s="233"/>
      <c r="O65" s="233">
        <f>SUM(O66:O67)</f>
        <v>0</v>
      </c>
      <c r="P65" s="233"/>
      <c r="Q65" s="233">
        <f>SUM(Q66:Q67)</f>
        <v>0</v>
      </c>
      <c r="R65" s="233"/>
      <c r="S65" s="233"/>
      <c r="T65" s="233"/>
      <c r="U65" s="233"/>
      <c r="V65" s="233">
        <f>SUM(V66:V67)</f>
        <v>2</v>
      </c>
      <c r="W65" s="233"/>
      <c r="X65" s="233"/>
      <c r="AG65" t="s">
        <v>129</v>
      </c>
    </row>
    <row r="66" spans="1:60" ht="22.5" outlineLevel="1" x14ac:dyDescent="0.2">
      <c r="A66" s="240">
        <v>25</v>
      </c>
      <c r="B66" s="241" t="s">
        <v>261</v>
      </c>
      <c r="C66" s="250" t="s">
        <v>262</v>
      </c>
      <c r="D66" s="242" t="s">
        <v>200</v>
      </c>
      <c r="E66" s="243">
        <v>2</v>
      </c>
      <c r="F66" s="244"/>
      <c r="G66" s="245">
        <f>ROUND(E66*F66,2)</f>
        <v>0</v>
      </c>
      <c r="H66" s="232"/>
      <c r="I66" s="231">
        <f>ROUND(E66*H66,2)</f>
        <v>0</v>
      </c>
      <c r="J66" s="232"/>
      <c r="K66" s="231">
        <f>ROUND(E66*J66,2)</f>
        <v>0</v>
      </c>
      <c r="L66" s="231">
        <v>15</v>
      </c>
      <c r="M66" s="231">
        <f>G66*(1+L66/100)</f>
        <v>0</v>
      </c>
      <c r="N66" s="231">
        <v>0</v>
      </c>
      <c r="O66" s="231">
        <f>ROUND(E66*N66,2)</f>
        <v>0</v>
      </c>
      <c r="P66" s="231">
        <v>0</v>
      </c>
      <c r="Q66" s="231">
        <f>ROUND(E66*P66,2)</f>
        <v>0</v>
      </c>
      <c r="R66" s="231" t="s">
        <v>201</v>
      </c>
      <c r="S66" s="231" t="s">
        <v>133</v>
      </c>
      <c r="T66" s="231" t="s">
        <v>178</v>
      </c>
      <c r="U66" s="231">
        <v>1</v>
      </c>
      <c r="V66" s="231">
        <f>ROUND(E66*U66,2)</f>
        <v>2</v>
      </c>
      <c r="W66" s="231"/>
      <c r="X66" s="231" t="s">
        <v>202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203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28"/>
      <c r="B67" s="229"/>
      <c r="C67" s="268" t="s">
        <v>263</v>
      </c>
      <c r="D67" s="259"/>
      <c r="E67" s="260">
        <v>2</v>
      </c>
      <c r="F67" s="231"/>
      <c r="G67" s="231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31"/>
      <c r="T67" s="231"/>
      <c r="U67" s="231"/>
      <c r="V67" s="231"/>
      <c r="W67" s="231"/>
      <c r="X67" s="231"/>
      <c r="Y67" s="211"/>
      <c r="Z67" s="211"/>
      <c r="AA67" s="211"/>
      <c r="AB67" s="211"/>
      <c r="AC67" s="211"/>
      <c r="AD67" s="211"/>
      <c r="AE67" s="211"/>
      <c r="AF67" s="211"/>
      <c r="AG67" s="211" t="s">
        <v>183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x14ac:dyDescent="0.2">
      <c r="A68" s="234" t="s">
        <v>128</v>
      </c>
      <c r="B68" s="235" t="s">
        <v>97</v>
      </c>
      <c r="C68" s="249" t="s">
        <v>98</v>
      </c>
      <c r="D68" s="236"/>
      <c r="E68" s="237"/>
      <c r="F68" s="238"/>
      <c r="G68" s="239">
        <f>SUMIF(AG69:AG73,"&lt;&gt;NOR",G69:G73)</f>
        <v>0</v>
      </c>
      <c r="H68" s="233"/>
      <c r="I68" s="233">
        <f>SUM(I69:I73)</f>
        <v>0</v>
      </c>
      <c r="J68" s="233"/>
      <c r="K68" s="233">
        <f>SUM(K69:K73)</f>
        <v>0</v>
      </c>
      <c r="L68" s="233"/>
      <c r="M68" s="233">
        <f>SUM(M69:M73)</f>
        <v>0</v>
      </c>
      <c r="N68" s="233"/>
      <c r="O68" s="233">
        <f>SUM(O69:O73)</f>
        <v>0</v>
      </c>
      <c r="P68" s="233"/>
      <c r="Q68" s="233">
        <f>SUM(Q69:Q73)</f>
        <v>0</v>
      </c>
      <c r="R68" s="233"/>
      <c r="S68" s="233"/>
      <c r="T68" s="233"/>
      <c r="U68" s="233"/>
      <c r="V68" s="233">
        <f>SUM(V69:V73)</f>
        <v>550.59</v>
      </c>
      <c r="W68" s="233"/>
      <c r="X68" s="233"/>
      <c r="AG68" t="s">
        <v>129</v>
      </c>
    </row>
    <row r="69" spans="1:60" outlineLevel="1" x14ac:dyDescent="0.2">
      <c r="A69" s="261">
        <v>26</v>
      </c>
      <c r="B69" s="262" t="s">
        <v>264</v>
      </c>
      <c r="C69" s="269" t="s">
        <v>265</v>
      </c>
      <c r="D69" s="263" t="s">
        <v>186</v>
      </c>
      <c r="E69" s="264">
        <v>364.87106999999997</v>
      </c>
      <c r="F69" s="265"/>
      <c r="G69" s="266">
        <f>ROUND(E69*F69,2)</f>
        <v>0</v>
      </c>
      <c r="H69" s="232"/>
      <c r="I69" s="231">
        <f>ROUND(E69*H69,2)</f>
        <v>0</v>
      </c>
      <c r="J69" s="232"/>
      <c r="K69" s="231">
        <f>ROUND(E69*J69,2)</f>
        <v>0</v>
      </c>
      <c r="L69" s="231">
        <v>15</v>
      </c>
      <c r="M69" s="231">
        <f>G69*(1+L69/100)</f>
        <v>0</v>
      </c>
      <c r="N69" s="231">
        <v>0</v>
      </c>
      <c r="O69" s="231">
        <f>ROUND(E69*N69,2)</f>
        <v>0</v>
      </c>
      <c r="P69" s="231">
        <v>0</v>
      </c>
      <c r="Q69" s="231">
        <f>ROUND(E69*P69,2)</f>
        <v>0</v>
      </c>
      <c r="R69" s="231"/>
      <c r="S69" s="231" t="s">
        <v>133</v>
      </c>
      <c r="T69" s="231" t="s">
        <v>178</v>
      </c>
      <c r="U69" s="231">
        <v>0.94199999999999995</v>
      </c>
      <c r="V69" s="231">
        <f>ROUND(E69*U69,2)</f>
        <v>343.71</v>
      </c>
      <c r="W69" s="231"/>
      <c r="X69" s="231" t="s">
        <v>266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267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61">
        <v>27</v>
      </c>
      <c r="B70" s="262" t="s">
        <v>268</v>
      </c>
      <c r="C70" s="269" t="s">
        <v>269</v>
      </c>
      <c r="D70" s="263" t="s">
        <v>186</v>
      </c>
      <c r="E70" s="264">
        <v>1824.35535</v>
      </c>
      <c r="F70" s="265"/>
      <c r="G70" s="266">
        <f>ROUND(E70*F70,2)</f>
        <v>0</v>
      </c>
      <c r="H70" s="232"/>
      <c r="I70" s="231">
        <f>ROUND(E70*H70,2)</f>
        <v>0</v>
      </c>
      <c r="J70" s="232"/>
      <c r="K70" s="231">
        <f>ROUND(E70*J70,2)</f>
        <v>0</v>
      </c>
      <c r="L70" s="231">
        <v>15</v>
      </c>
      <c r="M70" s="231">
        <f>G70*(1+L70/100)</f>
        <v>0</v>
      </c>
      <c r="N70" s="231">
        <v>0</v>
      </c>
      <c r="O70" s="231">
        <f>ROUND(E70*N70,2)</f>
        <v>0</v>
      </c>
      <c r="P70" s="231">
        <v>0</v>
      </c>
      <c r="Q70" s="231">
        <f>ROUND(E70*P70,2)</f>
        <v>0</v>
      </c>
      <c r="R70" s="231"/>
      <c r="S70" s="231" t="s">
        <v>133</v>
      </c>
      <c r="T70" s="231" t="s">
        <v>178</v>
      </c>
      <c r="U70" s="231">
        <v>0.105</v>
      </c>
      <c r="V70" s="231">
        <f>ROUND(E70*U70,2)</f>
        <v>191.56</v>
      </c>
      <c r="W70" s="231"/>
      <c r="X70" s="231" t="s">
        <v>266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267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61">
        <v>28</v>
      </c>
      <c r="B71" s="262" t="s">
        <v>270</v>
      </c>
      <c r="C71" s="269" t="s">
        <v>271</v>
      </c>
      <c r="D71" s="263" t="s">
        <v>186</v>
      </c>
      <c r="E71" s="264">
        <v>364.87106999999997</v>
      </c>
      <c r="F71" s="265"/>
      <c r="G71" s="266">
        <f>ROUND(E71*F71,2)</f>
        <v>0</v>
      </c>
      <c r="H71" s="232"/>
      <c r="I71" s="231">
        <f>ROUND(E71*H71,2)</f>
        <v>0</v>
      </c>
      <c r="J71" s="232"/>
      <c r="K71" s="231">
        <f>ROUND(E71*J71,2)</f>
        <v>0</v>
      </c>
      <c r="L71" s="231">
        <v>15</v>
      </c>
      <c r="M71" s="231">
        <f>G71*(1+L71/100)</f>
        <v>0</v>
      </c>
      <c r="N71" s="231">
        <v>0</v>
      </c>
      <c r="O71" s="231">
        <f>ROUND(E71*N71,2)</f>
        <v>0</v>
      </c>
      <c r="P71" s="231">
        <v>0</v>
      </c>
      <c r="Q71" s="231">
        <f>ROUND(E71*P71,2)</f>
        <v>0</v>
      </c>
      <c r="R71" s="231"/>
      <c r="S71" s="231" t="s">
        <v>133</v>
      </c>
      <c r="T71" s="231" t="s">
        <v>178</v>
      </c>
      <c r="U71" s="231">
        <v>4.2000000000000003E-2</v>
      </c>
      <c r="V71" s="231">
        <f>ROUND(E71*U71,2)</f>
        <v>15.32</v>
      </c>
      <c r="W71" s="231"/>
      <c r="X71" s="231" t="s">
        <v>266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267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61">
        <v>29</v>
      </c>
      <c r="B72" s="262" t="s">
        <v>272</v>
      </c>
      <c r="C72" s="269" t="s">
        <v>273</v>
      </c>
      <c r="D72" s="263" t="s">
        <v>186</v>
      </c>
      <c r="E72" s="264">
        <v>1824.35535</v>
      </c>
      <c r="F72" s="265"/>
      <c r="G72" s="266">
        <f>ROUND(E72*F72,2)</f>
        <v>0</v>
      </c>
      <c r="H72" s="232"/>
      <c r="I72" s="231">
        <f>ROUND(E72*H72,2)</f>
        <v>0</v>
      </c>
      <c r="J72" s="232"/>
      <c r="K72" s="231">
        <f>ROUND(E72*J72,2)</f>
        <v>0</v>
      </c>
      <c r="L72" s="231">
        <v>15</v>
      </c>
      <c r="M72" s="231">
        <f>G72*(1+L72/100)</f>
        <v>0</v>
      </c>
      <c r="N72" s="231">
        <v>0</v>
      </c>
      <c r="O72" s="231">
        <f>ROUND(E72*N72,2)</f>
        <v>0</v>
      </c>
      <c r="P72" s="231">
        <v>0</v>
      </c>
      <c r="Q72" s="231">
        <f>ROUND(E72*P72,2)</f>
        <v>0</v>
      </c>
      <c r="R72" s="231"/>
      <c r="S72" s="231" t="s">
        <v>133</v>
      </c>
      <c r="T72" s="231" t="s">
        <v>178</v>
      </c>
      <c r="U72" s="231">
        <v>0</v>
      </c>
      <c r="V72" s="231">
        <f>ROUND(E72*U72,2)</f>
        <v>0</v>
      </c>
      <c r="W72" s="231"/>
      <c r="X72" s="231" t="s">
        <v>266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267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40">
        <v>30</v>
      </c>
      <c r="B73" s="241" t="s">
        <v>274</v>
      </c>
      <c r="C73" s="250" t="s">
        <v>275</v>
      </c>
      <c r="D73" s="242" t="s">
        <v>186</v>
      </c>
      <c r="E73" s="243">
        <v>364.87106999999997</v>
      </c>
      <c r="F73" s="244"/>
      <c r="G73" s="245">
        <f>ROUND(E73*F73,2)</f>
        <v>0</v>
      </c>
      <c r="H73" s="232"/>
      <c r="I73" s="231">
        <f>ROUND(E73*H73,2)</f>
        <v>0</v>
      </c>
      <c r="J73" s="232"/>
      <c r="K73" s="231">
        <f>ROUND(E73*J73,2)</f>
        <v>0</v>
      </c>
      <c r="L73" s="231">
        <v>15</v>
      </c>
      <c r="M73" s="231">
        <f>G73*(1+L73/100)</f>
        <v>0</v>
      </c>
      <c r="N73" s="231">
        <v>0</v>
      </c>
      <c r="O73" s="231">
        <f>ROUND(E73*N73,2)</f>
        <v>0</v>
      </c>
      <c r="P73" s="231">
        <v>0</v>
      </c>
      <c r="Q73" s="231">
        <f>ROUND(E73*P73,2)</f>
        <v>0</v>
      </c>
      <c r="R73" s="231"/>
      <c r="S73" s="231" t="s">
        <v>133</v>
      </c>
      <c r="T73" s="231" t="s">
        <v>178</v>
      </c>
      <c r="U73" s="231">
        <v>0</v>
      </c>
      <c r="V73" s="231">
        <f>ROUND(E73*U73,2)</f>
        <v>0</v>
      </c>
      <c r="W73" s="231"/>
      <c r="X73" s="231" t="s">
        <v>266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267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x14ac:dyDescent="0.2">
      <c r="A74" s="3"/>
      <c r="B74" s="4"/>
      <c r="C74" s="252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AE74">
        <v>15</v>
      </c>
      <c r="AF74">
        <v>21</v>
      </c>
      <c r="AG74" t="s">
        <v>115</v>
      </c>
    </row>
    <row r="75" spans="1:60" x14ac:dyDescent="0.2">
      <c r="A75" s="214"/>
      <c r="B75" s="215" t="s">
        <v>31</v>
      </c>
      <c r="C75" s="253"/>
      <c r="D75" s="216"/>
      <c r="E75" s="217"/>
      <c r="F75" s="217"/>
      <c r="G75" s="248">
        <f>G8+G14+G21+G24+G32+G37+G39+G49+G52+G59+G65+G68</f>
        <v>0</v>
      </c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AE75">
        <f>SUMIF(L7:L73,AE74,G7:G73)</f>
        <v>0</v>
      </c>
      <c r="AF75">
        <f>SUMIF(L7:L73,AF74,G7:G73)</f>
        <v>0</v>
      </c>
      <c r="AG75" t="s">
        <v>171</v>
      </c>
    </row>
    <row r="76" spans="1:60" x14ac:dyDescent="0.2">
      <c r="A76" s="3"/>
      <c r="B76" s="4"/>
      <c r="C76" s="252"/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">
      <c r="A77" s="3"/>
      <c r="B77" s="4"/>
      <c r="C77" s="252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60" x14ac:dyDescent="0.2">
      <c r="A78" s="218" t="s">
        <v>172</v>
      </c>
      <c r="B78" s="218"/>
      <c r="C78" s="254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">
      <c r="A79" s="219"/>
      <c r="B79" s="220"/>
      <c r="C79" s="255"/>
      <c r="D79" s="220"/>
      <c r="E79" s="220"/>
      <c r="F79" s="220"/>
      <c r="G79" s="221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AG79" t="s">
        <v>173</v>
      </c>
    </row>
    <row r="80" spans="1:60" x14ac:dyDescent="0.2">
      <c r="A80" s="222"/>
      <c r="B80" s="223"/>
      <c r="C80" s="256"/>
      <c r="D80" s="223"/>
      <c r="E80" s="223"/>
      <c r="F80" s="223"/>
      <c r="G80" s="224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33" x14ac:dyDescent="0.2">
      <c r="A81" s="222"/>
      <c r="B81" s="223"/>
      <c r="C81" s="256"/>
      <c r="D81" s="223"/>
      <c r="E81" s="223"/>
      <c r="F81" s="223"/>
      <c r="G81" s="224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33" x14ac:dyDescent="0.2">
      <c r="A82" s="222"/>
      <c r="B82" s="223"/>
      <c r="C82" s="256"/>
      <c r="D82" s="223"/>
      <c r="E82" s="223"/>
      <c r="F82" s="223"/>
      <c r="G82" s="224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33" x14ac:dyDescent="0.2">
      <c r="A83" s="225"/>
      <c r="B83" s="226"/>
      <c r="C83" s="257"/>
      <c r="D83" s="226"/>
      <c r="E83" s="226"/>
      <c r="F83" s="226"/>
      <c r="G83" s="227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33" x14ac:dyDescent="0.2">
      <c r="A84" s="3"/>
      <c r="B84" s="4"/>
      <c r="C84" s="252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33" x14ac:dyDescent="0.2">
      <c r="C85" s="258"/>
      <c r="D85" s="10"/>
      <c r="AG85" t="s">
        <v>174</v>
      </c>
    </row>
    <row r="86" spans="1:33" x14ac:dyDescent="0.2">
      <c r="D86" s="10"/>
    </row>
    <row r="87" spans="1:33" x14ac:dyDescent="0.2">
      <c r="D87" s="10"/>
    </row>
    <row r="88" spans="1:33" x14ac:dyDescent="0.2">
      <c r="D88" s="10"/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9">
    <mergeCell ref="A1:G1"/>
    <mergeCell ref="C2:G2"/>
    <mergeCell ref="C3:G3"/>
    <mergeCell ref="C4:G4"/>
    <mergeCell ref="A78:C78"/>
    <mergeCell ref="A79:G83"/>
    <mergeCell ref="C10:G10"/>
    <mergeCell ref="C26:G26"/>
    <mergeCell ref="C34:G3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102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103</v>
      </c>
    </row>
    <row r="3" spans="1:60" ht="24.95" customHeight="1" x14ac:dyDescent="0.2">
      <c r="A3" s="197" t="s">
        <v>9</v>
      </c>
      <c r="B3" s="49" t="s">
        <v>60</v>
      </c>
      <c r="C3" s="200" t="s">
        <v>61</v>
      </c>
      <c r="D3" s="198"/>
      <c r="E3" s="198"/>
      <c r="F3" s="198"/>
      <c r="G3" s="199"/>
      <c r="AC3" s="176" t="s">
        <v>103</v>
      </c>
      <c r="AG3" t="s">
        <v>105</v>
      </c>
    </row>
    <row r="4" spans="1:60" ht="24.95" customHeight="1" x14ac:dyDescent="0.2">
      <c r="A4" s="201" t="s">
        <v>10</v>
      </c>
      <c r="B4" s="202" t="s">
        <v>58</v>
      </c>
      <c r="C4" s="203" t="s">
        <v>61</v>
      </c>
      <c r="D4" s="204"/>
      <c r="E4" s="204"/>
      <c r="F4" s="204"/>
      <c r="G4" s="205"/>
      <c r="AG4" t="s">
        <v>106</v>
      </c>
    </row>
    <row r="5" spans="1:60" x14ac:dyDescent="0.2">
      <c r="D5" s="10"/>
    </row>
    <row r="6" spans="1:60" ht="38.25" x14ac:dyDescent="0.2">
      <c r="A6" s="207" t="s">
        <v>107</v>
      </c>
      <c r="B6" s="209" t="s">
        <v>108</v>
      </c>
      <c r="C6" s="209" t="s">
        <v>109</v>
      </c>
      <c r="D6" s="208" t="s">
        <v>110</v>
      </c>
      <c r="E6" s="207" t="s">
        <v>111</v>
      </c>
      <c r="F6" s="206" t="s">
        <v>112</v>
      </c>
      <c r="G6" s="207" t="s">
        <v>31</v>
      </c>
      <c r="H6" s="210" t="s">
        <v>32</v>
      </c>
      <c r="I6" s="210" t="s">
        <v>113</v>
      </c>
      <c r="J6" s="210" t="s">
        <v>33</v>
      </c>
      <c r="K6" s="210" t="s">
        <v>114</v>
      </c>
      <c r="L6" s="210" t="s">
        <v>115</v>
      </c>
      <c r="M6" s="210" t="s">
        <v>116</v>
      </c>
      <c r="N6" s="210" t="s">
        <v>117</v>
      </c>
      <c r="O6" s="210" t="s">
        <v>118</v>
      </c>
      <c r="P6" s="210" t="s">
        <v>119</v>
      </c>
      <c r="Q6" s="210" t="s">
        <v>120</v>
      </c>
      <c r="R6" s="210" t="s">
        <v>121</v>
      </c>
      <c r="S6" s="210" t="s">
        <v>122</v>
      </c>
      <c r="T6" s="210" t="s">
        <v>123</v>
      </c>
      <c r="U6" s="210" t="s">
        <v>124</v>
      </c>
      <c r="V6" s="210" t="s">
        <v>125</v>
      </c>
      <c r="W6" s="210" t="s">
        <v>126</v>
      </c>
      <c r="X6" s="210" t="s">
        <v>127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4" t="s">
        <v>128</v>
      </c>
      <c r="B8" s="235" t="s">
        <v>58</v>
      </c>
      <c r="C8" s="249" t="s">
        <v>68</v>
      </c>
      <c r="D8" s="236"/>
      <c r="E8" s="237"/>
      <c r="F8" s="238"/>
      <c r="G8" s="239">
        <f>SUMIF(AG9:AG29,"&lt;&gt;NOR",G9:G29)</f>
        <v>0</v>
      </c>
      <c r="H8" s="233"/>
      <c r="I8" s="233">
        <f>SUM(I9:I29)</f>
        <v>0</v>
      </c>
      <c r="J8" s="233"/>
      <c r="K8" s="233">
        <f>SUM(K9:K29)</f>
        <v>0</v>
      </c>
      <c r="L8" s="233"/>
      <c r="M8" s="233">
        <f>SUM(M9:M29)</f>
        <v>0</v>
      </c>
      <c r="N8" s="233"/>
      <c r="O8" s="233">
        <f>SUM(O9:O29)</f>
        <v>0.01</v>
      </c>
      <c r="P8" s="233"/>
      <c r="Q8" s="233">
        <f>SUM(Q9:Q29)</f>
        <v>0</v>
      </c>
      <c r="R8" s="233"/>
      <c r="S8" s="233"/>
      <c r="T8" s="233"/>
      <c r="U8" s="233"/>
      <c r="V8" s="233">
        <f>SUM(V9:V29)</f>
        <v>408.4</v>
      </c>
      <c r="W8" s="233"/>
      <c r="X8" s="233"/>
      <c r="AG8" t="s">
        <v>129</v>
      </c>
    </row>
    <row r="9" spans="1:60" outlineLevel="1" x14ac:dyDescent="0.2">
      <c r="A9" s="240">
        <v>1</v>
      </c>
      <c r="B9" s="241" t="s">
        <v>276</v>
      </c>
      <c r="C9" s="250" t="s">
        <v>277</v>
      </c>
      <c r="D9" s="242" t="s">
        <v>193</v>
      </c>
      <c r="E9" s="243">
        <v>322.20999999999998</v>
      </c>
      <c r="F9" s="244"/>
      <c r="G9" s="245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15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 t="s">
        <v>133</v>
      </c>
      <c r="T9" s="231" t="s">
        <v>178</v>
      </c>
      <c r="U9" s="231">
        <v>0.17</v>
      </c>
      <c r="V9" s="231">
        <f>ROUND(E9*U9,2)</f>
        <v>54.78</v>
      </c>
      <c r="W9" s="231"/>
      <c r="X9" s="231" t="s">
        <v>179</v>
      </c>
      <c r="Y9" s="211"/>
      <c r="Z9" s="211"/>
      <c r="AA9" s="211"/>
      <c r="AB9" s="211"/>
      <c r="AC9" s="211"/>
      <c r="AD9" s="211"/>
      <c r="AE9" s="211"/>
      <c r="AF9" s="211"/>
      <c r="AG9" s="211" t="s">
        <v>180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68" t="s">
        <v>278</v>
      </c>
      <c r="D10" s="259"/>
      <c r="E10" s="260">
        <v>322.20999999999998</v>
      </c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1"/>
      <c r="Z10" s="211"/>
      <c r="AA10" s="211"/>
      <c r="AB10" s="211"/>
      <c r="AC10" s="211"/>
      <c r="AD10" s="211"/>
      <c r="AE10" s="211"/>
      <c r="AF10" s="211"/>
      <c r="AG10" s="211" t="s">
        <v>183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0">
        <v>2</v>
      </c>
      <c r="B11" s="241" t="s">
        <v>279</v>
      </c>
      <c r="C11" s="250" t="s">
        <v>280</v>
      </c>
      <c r="D11" s="242" t="s">
        <v>177</v>
      </c>
      <c r="E11" s="243">
        <v>161.10499999999999</v>
      </c>
      <c r="F11" s="244"/>
      <c r="G11" s="245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15</v>
      </c>
      <c r="M11" s="231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1"/>
      <c r="S11" s="231" t="s">
        <v>133</v>
      </c>
      <c r="T11" s="231" t="s">
        <v>178</v>
      </c>
      <c r="U11" s="231">
        <v>0.37</v>
      </c>
      <c r="V11" s="231">
        <f>ROUND(E11*U11,2)</f>
        <v>59.61</v>
      </c>
      <c r="W11" s="231"/>
      <c r="X11" s="231" t="s">
        <v>179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180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28"/>
      <c r="B12" s="229"/>
      <c r="C12" s="268" t="s">
        <v>281</v>
      </c>
      <c r="D12" s="259"/>
      <c r="E12" s="260">
        <v>161.10499999999999</v>
      </c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11"/>
      <c r="Z12" s="211"/>
      <c r="AA12" s="211"/>
      <c r="AB12" s="211"/>
      <c r="AC12" s="211"/>
      <c r="AD12" s="211"/>
      <c r="AE12" s="211"/>
      <c r="AF12" s="211"/>
      <c r="AG12" s="211" t="s">
        <v>183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0">
        <v>3</v>
      </c>
      <c r="B13" s="241" t="s">
        <v>282</v>
      </c>
      <c r="C13" s="250" t="s">
        <v>283</v>
      </c>
      <c r="D13" s="242" t="s">
        <v>177</v>
      </c>
      <c r="E13" s="243">
        <v>17.489999999999998</v>
      </c>
      <c r="F13" s="244"/>
      <c r="G13" s="245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15</v>
      </c>
      <c r="M13" s="231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 t="s">
        <v>133</v>
      </c>
      <c r="T13" s="231" t="s">
        <v>178</v>
      </c>
      <c r="U13" s="231">
        <v>3.53</v>
      </c>
      <c r="V13" s="231">
        <f>ROUND(E13*U13,2)</f>
        <v>61.74</v>
      </c>
      <c r="W13" s="231"/>
      <c r="X13" s="231" t="s">
        <v>179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180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ht="22.5" outlineLevel="1" x14ac:dyDescent="0.2">
      <c r="A14" s="228"/>
      <c r="B14" s="229"/>
      <c r="C14" s="268" t="s">
        <v>284</v>
      </c>
      <c r="D14" s="259"/>
      <c r="E14" s="260">
        <v>17.489999999999998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11"/>
      <c r="Z14" s="211"/>
      <c r="AA14" s="211"/>
      <c r="AB14" s="211"/>
      <c r="AC14" s="211"/>
      <c r="AD14" s="211"/>
      <c r="AE14" s="211"/>
      <c r="AF14" s="211"/>
      <c r="AG14" s="211" t="s">
        <v>183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0">
        <v>4</v>
      </c>
      <c r="B15" s="241" t="s">
        <v>175</v>
      </c>
      <c r="C15" s="250" t="s">
        <v>176</v>
      </c>
      <c r="D15" s="242" t="s">
        <v>177</v>
      </c>
      <c r="E15" s="243">
        <v>17.489999999999998</v>
      </c>
      <c r="F15" s="244"/>
      <c r="G15" s="245">
        <f>ROUND(E15*F15,2)</f>
        <v>0</v>
      </c>
      <c r="H15" s="232"/>
      <c r="I15" s="231">
        <f>ROUND(E15*H15,2)</f>
        <v>0</v>
      </c>
      <c r="J15" s="232"/>
      <c r="K15" s="231">
        <f>ROUND(E15*J15,2)</f>
        <v>0</v>
      </c>
      <c r="L15" s="231">
        <v>15</v>
      </c>
      <c r="M15" s="231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1"/>
      <c r="S15" s="231" t="s">
        <v>133</v>
      </c>
      <c r="T15" s="231" t="s">
        <v>178</v>
      </c>
      <c r="U15" s="231">
        <v>0.2</v>
      </c>
      <c r="V15" s="231">
        <f>ROUND(E15*U15,2)</f>
        <v>3.5</v>
      </c>
      <c r="W15" s="231"/>
      <c r="X15" s="231" t="s">
        <v>179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180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51" t="s">
        <v>181</v>
      </c>
      <c r="D16" s="247"/>
      <c r="E16" s="247"/>
      <c r="F16" s="247"/>
      <c r="G16" s="247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11"/>
      <c r="Z16" s="211"/>
      <c r="AA16" s="211"/>
      <c r="AB16" s="211"/>
      <c r="AC16" s="211"/>
      <c r="AD16" s="211"/>
      <c r="AE16" s="211"/>
      <c r="AF16" s="211"/>
      <c r="AG16" s="211" t="s">
        <v>138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ht="22.5" outlineLevel="1" x14ac:dyDescent="0.2">
      <c r="A17" s="228"/>
      <c r="B17" s="229"/>
      <c r="C17" s="268" t="s">
        <v>284</v>
      </c>
      <c r="D17" s="259"/>
      <c r="E17" s="260">
        <v>17.489999999999998</v>
      </c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11"/>
      <c r="Z17" s="211"/>
      <c r="AA17" s="211"/>
      <c r="AB17" s="211"/>
      <c r="AC17" s="211"/>
      <c r="AD17" s="211"/>
      <c r="AE17" s="211"/>
      <c r="AF17" s="211"/>
      <c r="AG17" s="211" t="s">
        <v>183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40">
        <v>5</v>
      </c>
      <c r="B18" s="241" t="s">
        <v>285</v>
      </c>
      <c r="C18" s="250" t="s">
        <v>286</v>
      </c>
      <c r="D18" s="242" t="s">
        <v>193</v>
      </c>
      <c r="E18" s="243">
        <v>180.9</v>
      </c>
      <c r="F18" s="244"/>
      <c r="G18" s="245">
        <f>ROUND(E18*F18,2)</f>
        <v>0</v>
      </c>
      <c r="H18" s="232"/>
      <c r="I18" s="231">
        <f>ROUND(E18*H18,2)</f>
        <v>0</v>
      </c>
      <c r="J18" s="232"/>
      <c r="K18" s="231">
        <f>ROUND(E18*J18,2)</f>
        <v>0</v>
      </c>
      <c r="L18" s="231">
        <v>15</v>
      </c>
      <c r="M18" s="231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1"/>
      <c r="S18" s="231" t="s">
        <v>133</v>
      </c>
      <c r="T18" s="231" t="s">
        <v>178</v>
      </c>
      <c r="U18" s="231">
        <v>0.1</v>
      </c>
      <c r="V18" s="231">
        <f>ROUND(E18*U18,2)</f>
        <v>18.09</v>
      </c>
      <c r="W18" s="231"/>
      <c r="X18" s="231" t="s">
        <v>179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180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28"/>
      <c r="B19" s="229"/>
      <c r="C19" s="268" t="s">
        <v>287</v>
      </c>
      <c r="D19" s="259"/>
      <c r="E19" s="260">
        <v>180.9</v>
      </c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11"/>
      <c r="Z19" s="211"/>
      <c r="AA19" s="211"/>
      <c r="AB19" s="211"/>
      <c r="AC19" s="211"/>
      <c r="AD19" s="211"/>
      <c r="AE19" s="211"/>
      <c r="AF19" s="211"/>
      <c r="AG19" s="211" t="s">
        <v>183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0">
        <v>6</v>
      </c>
      <c r="B20" s="241" t="s">
        <v>288</v>
      </c>
      <c r="C20" s="250" t="s">
        <v>289</v>
      </c>
      <c r="D20" s="242" t="s">
        <v>193</v>
      </c>
      <c r="E20" s="243">
        <v>438.9</v>
      </c>
      <c r="F20" s="244"/>
      <c r="G20" s="245">
        <f>ROUND(E20*F20,2)</f>
        <v>0</v>
      </c>
      <c r="H20" s="232"/>
      <c r="I20" s="231">
        <f>ROUND(E20*H20,2)</f>
        <v>0</v>
      </c>
      <c r="J20" s="232"/>
      <c r="K20" s="231">
        <f>ROUND(E20*J20,2)</f>
        <v>0</v>
      </c>
      <c r="L20" s="231">
        <v>15</v>
      </c>
      <c r="M20" s="231">
        <f>G20*(1+L20/100)</f>
        <v>0</v>
      </c>
      <c r="N20" s="231">
        <v>0</v>
      </c>
      <c r="O20" s="231">
        <f>ROUND(E20*N20,2)</f>
        <v>0</v>
      </c>
      <c r="P20" s="231">
        <v>0</v>
      </c>
      <c r="Q20" s="231">
        <f>ROUND(E20*P20,2)</f>
        <v>0</v>
      </c>
      <c r="R20" s="231"/>
      <c r="S20" s="231" t="s">
        <v>133</v>
      </c>
      <c r="T20" s="231" t="s">
        <v>178</v>
      </c>
      <c r="U20" s="231">
        <v>0.33</v>
      </c>
      <c r="V20" s="231">
        <f>ROUND(E20*U20,2)</f>
        <v>144.84</v>
      </c>
      <c r="W20" s="231"/>
      <c r="X20" s="231" t="s">
        <v>179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180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28"/>
      <c r="B21" s="229"/>
      <c r="C21" s="268" t="s">
        <v>290</v>
      </c>
      <c r="D21" s="259"/>
      <c r="E21" s="260">
        <v>438.9</v>
      </c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11"/>
      <c r="Z21" s="211"/>
      <c r="AA21" s="211"/>
      <c r="AB21" s="211"/>
      <c r="AC21" s="211"/>
      <c r="AD21" s="211"/>
      <c r="AE21" s="211"/>
      <c r="AF21" s="211"/>
      <c r="AG21" s="211" t="s">
        <v>183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0">
        <v>7</v>
      </c>
      <c r="B22" s="241" t="s">
        <v>291</v>
      </c>
      <c r="C22" s="250" t="s">
        <v>292</v>
      </c>
      <c r="D22" s="242" t="s">
        <v>193</v>
      </c>
      <c r="E22" s="243">
        <v>438.9</v>
      </c>
      <c r="F22" s="244"/>
      <c r="G22" s="245">
        <f>ROUND(E22*F22,2)</f>
        <v>0</v>
      </c>
      <c r="H22" s="232"/>
      <c r="I22" s="231">
        <f>ROUND(E22*H22,2)</f>
        <v>0</v>
      </c>
      <c r="J22" s="232"/>
      <c r="K22" s="231">
        <f>ROUND(E22*J22,2)</f>
        <v>0</v>
      </c>
      <c r="L22" s="231">
        <v>15</v>
      </c>
      <c r="M22" s="231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1"/>
      <c r="S22" s="231" t="s">
        <v>133</v>
      </c>
      <c r="T22" s="231" t="s">
        <v>178</v>
      </c>
      <c r="U22" s="231">
        <v>0.15</v>
      </c>
      <c r="V22" s="231">
        <f>ROUND(E22*U22,2)</f>
        <v>65.84</v>
      </c>
      <c r="W22" s="231"/>
      <c r="X22" s="231" t="s">
        <v>179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180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28"/>
      <c r="B23" s="229"/>
      <c r="C23" s="268" t="s">
        <v>290</v>
      </c>
      <c r="D23" s="259"/>
      <c r="E23" s="260">
        <v>438.9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11"/>
      <c r="Z23" s="211"/>
      <c r="AA23" s="211"/>
      <c r="AB23" s="211"/>
      <c r="AC23" s="211"/>
      <c r="AD23" s="211"/>
      <c r="AE23" s="211"/>
      <c r="AF23" s="211"/>
      <c r="AG23" s="211" t="s">
        <v>183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40">
        <v>8</v>
      </c>
      <c r="B24" s="241" t="s">
        <v>293</v>
      </c>
      <c r="C24" s="250" t="s">
        <v>294</v>
      </c>
      <c r="D24" s="242" t="s">
        <v>193</v>
      </c>
      <c r="E24" s="243">
        <v>438.9</v>
      </c>
      <c r="F24" s="244"/>
      <c r="G24" s="245">
        <f>ROUND(E24*F24,2)</f>
        <v>0</v>
      </c>
      <c r="H24" s="232"/>
      <c r="I24" s="231">
        <f>ROUND(E24*H24,2)</f>
        <v>0</v>
      </c>
      <c r="J24" s="232"/>
      <c r="K24" s="231">
        <f>ROUND(E24*J24,2)</f>
        <v>0</v>
      </c>
      <c r="L24" s="231">
        <v>15</v>
      </c>
      <c r="M24" s="231">
        <f>G24*(1+L24/100)</f>
        <v>0</v>
      </c>
      <c r="N24" s="231">
        <v>3.0000000000000001E-5</v>
      </c>
      <c r="O24" s="231">
        <f>ROUND(E24*N24,2)</f>
        <v>0.01</v>
      </c>
      <c r="P24" s="231">
        <v>0</v>
      </c>
      <c r="Q24" s="231">
        <f>ROUND(E24*P24,2)</f>
        <v>0</v>
      </c>
      <c r="R24" s="231"/>
      <c r="S24" s="231" t="s">
        <v>133</v>
      </c>
      <c r="T24" s="231" t="s">
        <v>295</v>
      </c>
      <c r="U24" s="231">
        <v>0</v>
      </c>
      <c r="V24" s="231">
        <f>ROUND(E24*U24,2)</f>
        <v>0</v>
      </c>
      <c r="W24" s="231"/>
      <c r="X24" s="231" t="s">
        <v>296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297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28"/>
      <c r="B25" s="229"/>
      <c r="C25" s="251" t="s">
        <v>298</v>
      </c>
      <c r="D25" s="247"/>
      <c r="E25" s="247"/>
      <c r="F25" s="247"/>
      <c r="G25" s="247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  <c r="W25" s="231"/>
      <c r="X25" s="231"/>
      <c r="Y25" s="211"/>
      <c r="Z25" s="211"/>
      <c r="AA25" s="211"/>
      <c r="AB25" s="211"/>
      <c r="AC25" s="211"/>
      <c r="AD25" s="211"/>
      <c r="AE25" s="211"/>
      <c r="AF25" s="211"/>
      <c r="AG25" s="211" t="s">
        <v>138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68" t="s">
        <v>290</v>
      </c>
      <c r="D26" s="259"/>
      <c r="E26" s="260">
        <v>438.9</v>
      </c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11"/>
      <c r="Z26" s="211"/>
      <c r="AA26" s="211"/>
      <c r="AB26" s="211"/>
      <c r="AC26" s="211"/>
      <c r="AD26" s="211"/>
      <c r="AE26" s="211"/>
      <c r="AF26" s="211"/>
      <c r="AG26" s="211" t="s">
        <v>183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71"/>
      <c r="B27" s="272"/>
      <c r="C27" s="276" t="s">
        <v>299</v>
      </c>
      <c r="D27" s="273"/>
      <c r="E27" s="274"/>
      <c r="F27" s="275"/>
      <c r="G27" s="275"/>
      <c r="H27" s="275"/>
      <c r="I27" s="275"/>
      <c r="J27" s="275"/>
      <c r="K27" s="275"/>
      <c r="L27" s="275"/>
      <c r="M27" s="275"/>
      <c r="N27" s="275"/>
      <c r="O27" s="275"/>
      <c r="P27" s="275"/>
      <c r="Q27" s="275"/>
      <c r="R27" s="275"/>
      <c r="S27" s="275"/>
      <c r="T27" s="275"/>
      <c r="U27" s="275"/>
      <c r="V27" s="275"/>
      <c r="W27" s="275"/>
      <c r="X27" s="275"/>
      <c r="Y27" s="211"/>
      <c r="Z27" s="211"/>
      <c r="AA27" s="211"/>
      <c r="AB27" s="211"/>
      <c r="AC27" s="211"/>
      <c r="AD27" s="211"/>
      <c r="AE27" s="211"/>
      <c r="AF27" s="211"/>
      <c r="AG27" s="211" t="s">
        <v>300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71"/>
      <c r="B28" s="272" t="s">
        <v>301</v>
      </c>
      <c r="C28" s="276" t="s">
        <v>302</v>
      </c>
      <c r="D28" s="273" t="s">
        <v>303</v>
      </c>
      <c r="E28" s="274">
        <v>13.167</v>
      </c>
      <c r="F28" s="275"/>
      <c r="G28" s="275"/>
      <c r="H28" s="275"/>
      <c r="I28" s="275"/>
      <c r="J28" s="275"/>
      <c r="K28" s="275"/>
      <c r="L28" s="275"/>
      <c r="M28" s="275"/>
      <c r="N28" s="275"/>
      <c r="O28" s="275"/>
      <c r="P28" s="275"/>
      <c r="Q28" s="275"/>
      <c r="R28" s="275"/>
      <c r="S28" s="275"/>
      <c r="T28" s="275"/>
      <c r="U28" s="275"/>
      <c r="V28" s="275"/>
      <c r="W28" s="275"/>
      <c r="X28" s="275"/>
      <c r="Y28" s="211"/>
      <c r="Z28" s="211"/>
      <c r="AA28" s="211"/>
      <c r="AB28" s="211"/>
      <c r="AC28" s="211"/>
      <c r="AD28" s="211"/>
      <c r="AE28" s="211"/>
      <c r="AF28" s="211"/>
      <c r="AG28" s="211" t="s">
        <v>300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71"/>
      <c r="B29" s="272" t="s">
        <v>304</v>
      </c>
      <c r="C29" s="276" t="s">
        <v>305</v>
      </c>
      <c r="D29" s="273" t="s">
        <v>193</v>
      </c>
      <c r="E29" s="274">
        <v>438.9</v>
      </c>
      <c r="F29" s="275"/>
      <c r="G29" s="275"/>
      <c r="H29" s="275"/>
      <c r="I29" s="275"/>
      <c r="J29" s="275"/>
      <c r="K29" s="275"/>
      <c r="L29" s="275"/>
      <c r="M29" s="275"/>
      <c r="N29" s="275"/>
      <c r="O29" s="275"/>
      <c r="P29" s="275"/>
      <c r="Q29" s="275"/>
      <c r="R29" s="275"/>
      <c r="S29" s="275"/>
      <c r="T29" s="275"/>
      <c r="U29" s="275"/>
      <c r="V29" s="275"/>
      <c r="W29" s="275"/>
      <c r="X29" s="275"/>
      <c r="Y29" s="211"/>
      <c r="Z29" s="211"/>
      <c r="AA29" s="211"/>
      <c r="AB29" s="211"/>
      <c r="AC29" s="211"/>
      <c r="AD29" s="211"/>
      <c r="AE29" s="211"/>
      <c r="AF29" s="211"/>
      <c r="AG29" s="211" t="s">
        <v>300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x14ac:dyDescent="0.2">
      <c r="A30" s="234" t="s">
        <v>128</v>
      </c>
      <c r="B30" s="235" t="s">
        <v>69</v>
      </c>
      <c r="C30" s="249" t="s">
        <v>70</v>
      </c>
      <c r="D30" s="236"/>
      <c r="E30" s="237"/>
      <c r="F30" s="238"/>
      <c r="G30" s="239">
        <f>SUMIF(AG31:AG40,"&lt;&gt;NOR",G31:G40)</f>
        <v>0</v>
      </c>
      <c r="H30" s="233"/>
      <c r="I30" s="233">
        <f>SUM(I31:I40)</f>
        <v>0</v>
      </c>
      <c r="J30" s="233"/>
      <c r="K30" s="233">
        <f>SUM(K31:K40)</f>
        <v>0</v>
      </c>
      <c r="L30" s="233"/>
      <c r="M30" s="233">
        <f>SUM(M31:M40)</f>
        <v>0</v>
      </c>
      <c r="N30" s="233"/>
      <c r="O30" s="233">
        <f>SUM(O31:O40)</f>
        <v>184.13</v>
      </c>
      <c r="P30" s="233"/>
      <c r="Q30" s="233">
        <f>SUM(Q31:Q40)</f>
        <v>0</v>
      </c>
      <c r="R30" s="233"/>
      <c r="S30" s="233"/>
      <c r="T30" s="233"/>
      <c r="U30" s="233"/>
      <c r="V30" s="233">
        <f>SUM(V31:V40)</f>
        <v>99.5</v>
      </c>
      <c r="W30" s="233"/>
      <c r="X30" s="233"/>
      <c r="AG30" t="s">
        <v>129</v>
      </c>
    </row>
    <row r="31" spans="1:60" outlineLevel="1" x14ac:dyDescent="0.2">
      <c r="A31" s="240">
        <v>9</v>
      </c>
      <c r="B31" s="241" t="s">
        <v>306</v>
      </c>
      <c r="C31" s="250" t="s">
        <v>307</v>
      </c>
      <c r="D31" s="242" t="s">
        <v>193</v>
      </c>
      <c r="E31" s="243">
        <v>180.9</v>
      </c>
      <c r="F31" s="244"/>
      <c r="G31" s="245">
        <f>ROUND(E31*F31,2)</f>
        <v>0</v>
      </c>
      <c r="H31" s="232"/>
      <c r="I31" s="231">
        <f>ROUND(E31*H31,2)</f>
        <v>0</v>
      </c>
      <c r="J31" s="232"/>
      <c r="K31" s="231">
        <f>ROUND(E31*J31,2)</f>
        <v>0</v>
      </c>
      <c r="L31" s="231">
        <v>15</v>
      </c>
      <c r="M31" s="231">
        <f>G31*(1+L31/100)</f>
        <v>0</v>
      </c>
      <c r="N31" s="231">
        <v>0.1012</v>
      </c>
      <c r="O31" s="231">
        <f>ROUND(E31*N31,2)</f>
        <v>18.309999999999999</v>
      </c>
      <c r="P31" s="231">
        <v>0</v>
      </c>
      <c r="Q31" s="231">
        <f>ROUND(E31*P31,2)</f>
        <v>0</v>
      </c>
      <c r="R31" s="231"/>
      <c r="S31" s="231" t="s">
        <v>133</v>
      </c>
      <c r="T31" s="231" t="s">
        <v>178</v>
      </c>
      <c r="U31" s="231">
        <v>0.02</v>
      </c>
      <c r="V31" s="231">
        <f>ROUND(E31*U31,2)</f>
        <v>3.62</v>
      </c>
      <c r="W31" s="231"/>
      <c r="X31" s="231" t="s">
        <v>179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180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/>
      <c r="B32" s="229"/>
      <c r="C32" s="268" t="s">
        <v>287</v>
      </c>
      <c r="D32" s="259"/>
      <c r="E32" s="260">
        <v>180.9</v>
      </c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11"/>
      <c r="Z32" s="211"/>
      <c r="AA32" s="211"/>
      <c r="AB32" s="211"/>
      <c r="AC32" s="211"/>
      <c r="AD32" s="211"/>
      <c r="AE32" s="211"/>
      <c r="AF32" s="211"/>
      <c r="AG32" s="211" t="s">
        <v>183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40">
        <v>10</v>
      </c>
      <c r="B33" s="241" t="s">
        <v>308</v>
      </c>
      <c r="C33" s="250" t="s">
        <v>309</v>
      </c>
      <c r="D33" s="242" t="s">
        <v>193</v>
      </c>
      <c r="E33" s="243">
        <v>180.9</v>
      </c>
      <c r="F33" s="244"/>
      <c r="G33" s="245">
        <f>ROUND(E33*F33,2)</f>
        <v>0</v>
      </c>
      <c r="H33" s="232"/>
      <c r="I33" s="231">
        <f>ROUND(E33*H33,2)</f>
        <v>0</v>
      </c>
      <c r="J33" s="232"/>
      <c r="K33" s="231">
        <f>ROUND(E33*J33,2)</f>
        <v>0</v>
      </c>
      <c r="L33" s="231">
        <v>15</v>
      </c>
      <c r="M33" s="231">
        <f>G33*(1+L33/100)</f>
        <v>0</v>
      </c>
      <c r="N33" s="231">
        <v>0.28799999999999998</v>
      </c>
      <c r="O33" s="231">
        <f>ROUND(E33*N33,2)</f>
        <v>52.1</v>
      </c>
      <c r="P33" s="231">
        <v>0</v>
      </c>
      <c r="Q33" s="231">
        <f>ROUND(E33*P33,2)</f>
        <v>0</v>
      </c>
      <c r="R33" s="231"/>
      <c r="S33" s="231" t="s">
        <v>133</v>
      </c>
      <c r="T33" s="231" t="s">
        <v>178</v>
      </c>
      <c r="U33" s="231">
        <v>0.02</v>
      </c>
      <c r="V33" s="231">
        <f>ROUND(E33*U33,2)</f>
        <v>3.62</v>
      </c>
      <c r="W33" s="231"/>
      <c r="X33" s="231" t="s">
        <v>179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180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28"/>
      <c r="B34" s="229"/>
      <c r="C34" s="268" t="s">
        <v>287</v>
      </c>
      <c r="D34" s="259"/>
      <c r="E34" s="260">
        <v>180.9</v>
      </c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11"/>
      <c r="Z34" s="211"/>
      <c r="AA34" s="211"/>
      <c r="AB34" s="211"/>
      <c r="AC34" s="211"/>
      <c r="AD34" s="211"/>
      <c r="AE34" s="211"/>
      <c r="AF34" s="211"/>
      <c r="AG34" s="211" t="s">
        <v>183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40">
        <v>11</v>
      </c>
      <c r="B35" s="241" t="s">
        <v>310</v>
      </c>
      <c r="C35" s="250" t="s">
        <v>311</v>
      </c>
      <c r="D35" s="242" t="s">
        <v>193</v>
      </c>
      <c r="E35" s="243">
        <v>180.9</v>
      </c>
      <c r="F35" s="244"/>
      <c r="G35" s="245">
        <f>ROUND(E35*F35,2)</f>
        <v>0</v>
      </c>
      <c r="H35" s="232"/>
      <c r="I35" s="231">
        <f>ROUND(E35*H35,2)</f>
        <v>0</v>
      </c>
      <c r="J35" s="232"/>
      <c r="K35" s="231">
        <f>ROUND(E35*J35,2)</f>
        <v>0</v>
      </c>
      <c r="L35" s="231">
        <v>15</v>
      </c>
      <c r="M35" s="231">
        <f>G35*(1+L35/100)</f>
        <v>0</v>
      </c>
      <c r="N35" s="231">
        <v>0.378</v>
      </c>
      <c r="O35" s="231">
        <f>ROUND(E35*N35,2)</f>
        <v>68.38</v>
      </c>
      <c r="P35" s="231">
        <v>0</v>
      </c>
      <c r="Q35" s="231">
        <f>ROUND(E35*P35,2)</f>
        <v>0</v>
      </c>
      <c r="R35" s="231"/>
      <c r="S35" s="231" t="s">
        <v>133</v>
      </c>
      <c r="T35" s="231" t="s">
        <v>178</v>
      </c>
      <c r="U35" s="231">
        <v>0.03</v>
      </c>
      <c r="V35" s="231">
        <f>ROUND(E35*U35,2)</f>
        <v>5.43</v>
      </c>
      <c r="W35" s="231"/>
      <c r="X35" s="231" t="s">
        <v>179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180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28"/>
      <c r="B36" s="229"/>
      <c r="C36" s="268" t="s">
        <v>287</v>
      </c>
      <c r="D36" s="259"/>
      <c r="E36" s="260">
        <v>180.9</v>
      </c>
      <c r="F36" s="231"/>
      <c r="G36" s="231"/>
      <c r="H36" s="231"/>
      <c r="I36" s="231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  <c r="W36" s="231"/>
      <c r="X36" s="231"/>
      <c r="Y36" s="211"/>
      <c r="Z36" s="211"/>
      <c r="AA36" s="211"/>
      <c r="AB36" s="211"/>
      <c r="AC36" s="211"/>
      <c r="AD36" s="211"/>
      <c r="AE36" s="211"/>
      <c r="AF36" s="211"/>
      <c r="AG36" s="211" t="s">
        <v>183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0">
        <v>12</v>
      </c>
      <c r="B37" s="241" t="s">
        <v>312</v>
      </c>
      <c r="C37" s="250" t="s">
        <v>313</v>
      </c>
      <c r="D37" s="242" t="s">
        <v>193</v>
      </c>
      <c r="E37" s="243">
        <v>180.9</v>
      </c>
      <c r="F37" s="244"/>
      <c r="G37" s="245">
        <f>ROUND(E37*F37,2)</f>
        <v>0</v>
      </c>
      <c r="H37" s="232"/>
      <c r="I37" s="231">
        <f>ROUND(E37*H37,2)</f>
        <v>0</v>
      </c>
      <c r="J37" s="232"/>
      <c r="K37" s="231">
        <f>ROUND(E37*J37,2)</f>
        <v>0</v>
      </c>
      <c r="L37" s="231">
        <v>15</v>
      </c>
      <c r="M37" s="231">
        <f>G37*(1+L37/100)</f>
        <v>0</v>
      </c>
      <c r="N37" s="231">
        <v>7.3899999999999993E-2</v>
      </c>
      <c r="O37" s="231">
        <f>ROUND(E37*N37,2)</f>
        <v>13.37</v>
      </c>
      <c r="P37" s="231">
        <v>0</v>
      </c>
      <c r="Q37" s="231">
        <f>ROUND(E37*P37,2)</f>
        <v>0</v>
      </c>
      <c r="R37" s="231"/>
      <c r="S37" s="231" t="s">
        <v>133</v>
      </c>
      <c r="T37" s="231" t="s">
        <v>178</v>
      </c>
      <c r="U37" s="231">
        <v>0.48</v>
      </c>
      <c r="V37" s="231">
        <f>ROUND(E37*U37,2)</f>
        <v>86.83</v>
      </c>
      <c r="W37" s="231"/>
      <c r="X37" s="231" t="s">
        <v>179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180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28"/>
      <c r="B38" s="229"/>
      <c r="C38" s="268" t="s">
        <v>287</v>
      </c>
      <c r="D38" s="259"/>
      <c r="E38" s="260">
        <v>180.9</v>
      </c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11"/>
      <c r="Z38" s="211"/>
      <c r="AA38" s="211"/>
      <c r="AB38" s="211"/>
      <c r="AC38" s="211"/>
      <c r="AD38" s="211"/>
      <c r="AE38" s="211"/>
      <c r="AF38" s="211"/>
      <c r="AG38" s="211" t="s">
        <v>183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40">
        <v>13</v>
      </c>
      <c r="B39" s="241" t="s">
        <v>314</v>
      </c>
      <c r="C39" s="250" t="s">
        <v>315</v>
      </c>
      <c r="D39" s="242" t="s">
        <v>193</v>
      </c>
      <c r="E39" s="243">
        <v>182.709</v>
      </c>
      <c r="F39" s="244"/>
      <c r="G39" s="245">
        <f>ROUND(E39*F39,2)</f>
        <v>0</v>
      </c>
      <c r="H39" s="232"/>
      <c r="I39" s="231">
        <f>ROUND(E39*H39,2)</f>
        <v>0</v>
      </c>
      <c r="J39" s="232"/>
      <c r="K39" s="231">
        <f>ROUND(E39*J39,2)</f>
        <v>0</v>
      </c>
      <c r="L39" s="231">
        <v>15</v>
      </c>
      <c r="M39" s="231">
        <f>G39*(1+L39/100)</f>
        <v>0</v>
      </c>
      <c r="N39" s="231">
        <v>0.17499999999999999</v>
      </c>
      <c r="O39" s="231">
        <f>ROUND(E39*N39,2)</f>
        <v>31.97</v>
      </c>
      <c r="P39" s="231">
        <v>0</v>
      </c>
      <c r="Q39" s="231">
        <f>ROUND(E39*P39,2)</f>
        <v>0</v>
      </c>
      <c r="R39" s="231" t="s">
        <v>187</v>
      </c>
      <c r="S39" s="231" t="s">
        <v>133</v>
      </c>
      <c r="T39" s="231" t="s">
        <v>178</v>
      </c>
      <c r="U39" s="231">
        <v>0</v>
      </c>
      <c r="V39" s="231">
        <f>ROUND(E39*U39,2)</f>
        <v>0</v>
      </c>
      <c r="W39" s="231"/>
      <c r="X39" s="231" t="s">
        <v>188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189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28"/>
      <c r="B40" s="229"/>
      <c r="C40" s="268" t="s">
        <v>316</v>
      </c>
      <c r="D40" s="259"/>
      <c r="E40" s="260">
        <v>182.709</v>
      </c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Y40" s="211"/>
      <c r="Z40" s="211"/>
      <c r="AA40" s="211"/>
      <c r="AB40" s="211"/>
      <c r="AC40" s="211"/>
      <c r="AD40" s="211"/>
      <c r="AE40" s="211"/>
      <c r="AF40" s="211"/>
      <c r="AG40" s="211" t="s">
        <v>183</v>
      </c>
      <c r="AH40" s="211">
        <v>5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x14ac:dyDescent="0.2">
      <c r="A41" s="234" t="s">
        <v>128</v>
      </c>
      <c r="B41" s="235" t="s">
        <v>73</v>
      </c>
      <c r="C41" s="249" t="s">
        <v>74</v>
      </c>
      <c r="D41" s="236"/>
      <c r="E41" s="237"/>
      <c r="F41" s="238"/>
      <c r="G41" s="239">
        <f>SUMIF(AG42:AG79,"&lt;&gt;NOR",G42:G79)</f>
        <v>0</v>
      </c>
      <c r="H41" s="233"/>
      <c r="I41" s="233">
        <f>SUM(I42:I79)</f>
        <v>0</v>
      </c>
      <c r="J41" s="233"/>
      <c r="K41" s="233">
        <f>SUM(K42:K79)</f>
        <v>0</v>
      </c>
      <c r="L41" s="233"/>
      <c r="M41" s="233">
        <f>SUM(M42:M79)</f>
        <v>0</v>
      </c>
      <c r="N41" s="233"/>
      <c r="O41" s="233">
        <f>SUM(O42:O79)</f>
        <v>25.1</v>
      </c>
      <c r="P41" s="233"/>
      <c r="Q41" s="233">
        <f>SUM(Q42:Q79)</f>
        <v>0</v>
      </c>
      <c r="R41" s="233"/>
      <c r="S41" s="233"/>
      <c r="T41" s="233"/>
      <c r="U41" s="233"/>
      <c r="V41" s="233">
        <f>SUM(V42:V79)</f>
        <v>0</v>
      </c>
      <c r="W41" s="233"/>
      <c r="X41" s="233"/>
      <c r="AG41" t="s">
        <v>129</v>
      </c>
    </row>
    <row r="42" spans="1:60" outlineLevel="1" x14ac:dyDescent="0.2">
      <c r="A42" s="240">
        <v>14</v>
      </c>
      <c r="B42" s="241" t="s">
        <v>317</v>
      </c>
      <c r="C42" s="250" t="s">
        <v>318</v>
      </c>
      <c r="D42" s="242" t="s">
        <v>229</v>
      </c>
      <c r="E42" s="243">
        <v>25</v>
      </c>
      <c r="F42" s="244"/>
      <c r="G42" s="245">
        <f>ROUND(E42*F42,2)</f>
        <v>0</v>
      </c>
      <c r="H42" s="232"/>
      <c r="I42" s="231">
        <f>ROUND(E42*H42,2)</f>
        <v>0</v>
      </c>
      <c r="J42" s="232"/>
      <c r="K42" s="231">
        <f>ROUND(E42*J42,2)</f>
        <v>0</v>
      </c>
      <c r="L42" s="231">
        <v>15</v>
      </c>
      <c r="M42" s="231">
        <f>G42*(1+L42/100)</f>
        <v>0</v>
      </c>
      <c r="N42" s="231">
        <v>0.90902000000000005</v>
      </c>
      <c r="O42" s="231">
        <f>ROUND(E42*N42,2)</f>
        <v>22.73</v>
      </c>
      <c r="P42" s="231">
        <v>0</v>
      </c>
      <c r="Q42" s="231">
        <f>ROUND(E42*P42,2)</f>
        <v>0</v>
      </c>
      <c r="R42" s="231"/>
      <c r="S42" s="231" t="s">
        <v>133</v>
      </c>
      <c r="T42" s="231" t="s">
        <v>295</v>
      </c>
      <c r="U42" s="231">
        <v>0</v>
      </c>
      <c r="V42" s="231">
        <f>ROUND(E42*U42,2)</f>
        <v>0</v>
      </c>
      <c r="W42" s="231"/>
      <c r="X42" s="231" t="s">
        <v>296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297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67.5" outlineLevel="1" x14ac:dyDescent="0.2">
      <c r="A43" s="228"/>
      <c r="B43" s="229"/>
      <c r="C43" s="251" t="s">
        <v>319</v>
      </c>
      <c r="D43" s="247"/>
      <c r="E43" s="247"/>
      <c r="F43" s="247"/>
      <c r="G43" s="247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11"/>
      <c r="Z43" s="211"/>
      <c r="AA43" s="211"/>
      <c r="AB43" s="211"/>
      <c r="AC43" s="211"/>
      <c r="AD43" s="211"/>
      <c r="AE43" s="211"/>
      <c r="AF43" s="211"/>
      <c r="AG43" s="211" t="s">
        <v>138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46" t="str">
        <f>C43</f>
        <v>V položce je zakalkulováno: hloubení rýh, pažení a rozepření rýh včetně přepažování, svislé přemístění, naložení přebytku po zásypu (0,524 m3/m rýhy) na dopravní prostředek, odvoz do 6 km a uložení na skládku, lože pod potrubí ze štěrkopísku, dodávka a montáž potrubí z trub PVC vnějšího průměru dle popisu,  zřízení kanalizační přípojky (1 kus/20 m potrubí), dodávka a montáž PVC tvarovek odbočných (1 kus/ 20 m potrubí), dodávka a montáž PVC tvarovek jednoosých (1 kus/ 20 m potrubí), obsyp potrubí pískem, zásyp rýhy sypaninou, se zhutněním.</v>
      </c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/>
      <c r="B44" s="229"/>
      <c r="C44" s="268" t="s">
        <v>320</v>
      </c>
      <c r="D44" s="259"/>
      <c r="E44" s="260">
        <v>25</v>
      </c>
      <c r="F44" s="231"/>
      <c r="G44" s="231"/>
      <c r="H44" s="231"/>
      <c r="I44" s="231"/>
      <c r="J44" s="231"/>
      <c r="K44" s="231"/>
      <c r="L44" s="231"/>
      <c r="M44" s="231"/>
      <c r="N44" s="231"/>
      <c r="O44" s="231"/>
      <c r="P44" s="231"/>
      <c r="Q44" s="231"/>
      <c r="R44" s="231"/>
      <c r="S44" s="231"/>
      <c r="T44" s="231"/>
      <c r="U44" s="231"/>
      <c r="V44" s="231"/>
      <c r="W44" s="231"/>
      <c r="X44" s="231"/>
      <c r="Y44" s="211"/>
      <c r="Z44" s="211"/>
      <c r="AA44" s="211"/>
      <c r="AB44" s="211"/>
      <c r="AC44" s="211"/>
      <c r="AD44" s="211"/>
      <c r="AE44" s="211"/>
      <c r="AF44" s="211"/>
      <c r="AG44" s="211" t="s">
        <v>183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71"/>
      <c r="B45" s="272"/>
      <c r="C45" s="276" t="s">
        <v>299</v>
      </c>
      <c r="D45" s="273"/>
      <c r="E45" s="274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11"/>
      <c r="Z45" s="211"/>
      <c r="AA45" s="211"/>
      <c r="AB45" s="211"/>
      <c r="AC45" s="211"/>
      <c r="AD45" s="211"/>
      <c r="AE45" s="211"/>
      <c r="AF45" s="211"/>
      <c r="AG45" s="211" t="s">
        <v>300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22.5" outlineLevel="1" x14ac:dyDescent="0.2">
      <c r="A46" s="271"/>
      <c r="B46" s="272" t="s">
        <v>321</v>
      </c>
      <c r="C46" s="276" t="s">
        <v>322</v>
      </c>
      <c r="D46" s="273" t="s">
        <v>177</v>
      </c>
      <c r="E46" s="274">
        <v>45</v>
      </c>
      <c r="F46" s="275"/>
      <c r="G46" s="275"/>
      <c r="H46" s="275"/>
      <c r="I46" s="275"/>
      <c r="J46" s="275"/>
      <c r="K46" s="275"/>
      <c r="L46" s="275"/>
      <c r="M46" s="275"/>
      <c r="N46" s="275"/>
      <c r="O46" s="275"/>
      <c r="P46" s="275"/>
      <c r="Q46" s="275"/>
      <c r="R46" s="275"/>
      <c r="S46" s="275"/>
      <c r="T46" s="275"/>
      <c r="U46" s="275"/>
      <c r="V46" s="275"/>
      <c r="W46" s="275"/>
      <c r="X46" s="275"/>
      <c r="Y46" s="211"/>
      <c r="Z46" s="211"/>
      <c r="AA46" s="211"/>
      <c r="AB46" s="211"/>
      <c r="AC46" s="211"/>
      <c r="AD46" s="211"/>
      <c r="AE46" s="211"/>
      <c r="AF46" s="211"/>
      <c r="AG46" s="211" t="s">
        <v>300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71"/>
      <c r="B47" s="272" t="s">
        <v>323</v>
      </c>
      <c r="C47" s="276" t="s">
        <v>324</v>
      </c>
      <c r="D47" s="273" t="s">
        <v>177</v>
      </c>
      <c r="E47" s="274">
        <v>13.5</v>
      </c>
      <c r="F47" s="275"/>
      <c r="G47" s="275"/>
      <c r="H47" s="275"/>
      <c r="I47" s="275"/>
      <c r="J47" s="275"/>
      <c r="K47" s="275"/>
      <c r="L47" s="275"/>
      <c r="M47" s="275"/>
      <c r="N47" s="275"/>
      <c r="O47" s="275"/>
      <c r="P47" s="275"/>
      <c r="Q47" s="275"/>
      <c r="R47" s="275"/>
      <c r="S47" s="275"/>
      <c r="T47" s="275"/>
      <c r="U47" s="275"/>
      <c r="V47" s="275"/>
      <c r="W47" s="275"/>
      <c r="X47" s="275"/>
      <c r="Y47" s="211"/>
      <c r="Z47" s="211"/>
      <c r="AA47" s="211"/>
      <c r="AB47" s="211"/>
      <c r="AC47" s="211"/>
      <c r="AD47" s="211"/>
      <c r="AE47" s="211"/>
      <c r="AF47" s="211"/>
      <c r="AG47" s="211" t="s">
        <v>300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71"/>
      <c r="B48" s="272" t="s">
        <v>325</v>
      </c>
      <c r="C48" s="276" t="s">
        <v>326</v>
      </c>
      <c r="D48" s="273" t="s">
        <v>193</v>
      </c>
      <c r="E48" s="274">
        <v>100</v>
      </c>
      <c r="F48" s="275"/>
      <c r="G48" s="275"/>
      <c r="H48" s="275"/>
      <c r="I48" s="275"/>
      <c r="J48" s="275"/>
      <c r="K48" s="275"/>
      <c r="L48" s="275"/>
      <c r="M48" s="275"/>
      <c r="N48" s="275"/>
      <c r="O48" s="275"/>
      <c r="P48" s="275"/>
      <c r="Q48" s="275"/>
      <c r="R48" s="275"/>
      <c r="S48" s="275"/>
      <c r="T48" s="275"/>
      <c r="U48" s="275"/>
      <c r="V48" s="275"/>
      <c r="W48" s="275"/>
      <c r="X48" s="275"/>
      <c r="Y48" s="211"/>
      <c r="Z48" s="211"/>
      <c r="AA48" s="211"/>
      <c r="AB48" s="211"/>
      <c r="AC48" s="211"/>
      <c r="AD48" s="211"/>
      <c r="AE48" s="211"/>
      <c r="AF48" s="211"/>
      <c r="AG48" s="211" t="s">
        <v>300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71"/>
      <c r="B49" s="272" t="s">
        <v>327</v>
      </c>
      <c r="C49" s="276" t="s">
        <v>328</v>
      </c>
      <c r="D49" s="273" t="s">
        <v>193</v>
      </c>
      <c r="E49" s="274">
        <v>100</v>
      </c>
      <c r="F49" s="275"/>
      <c r="G49" s="275"/>
      <c r="H49" s="275"/>
      <c r="I49" s="275"/>
      <c r="J49" s="275"/>
      <c r="K49" s="275"/>
      <c r="L49" s="275"/>
      <c r="M49" s="275"/>
      <c r="N49" s="275"/>
      <c r="O49" s="275"/>
      <c r="P49" s="275"/>
      <c r="Q49" s="275"/>
      <c r="R49" s="275"/>
      <c r="S49" s="275"/>
      <c r="T49" s="275"/>
      <c r="U49" s="275"/>
      <c r="V49" s="275"/>
      <c r="W49" s="275"/>
      <c r="X49" s="275"/>
      <c r="Y49" s="211"/>
      <c r="Z49" s="211"/>
      <c r="AA49" s="211"/>
      <c r="AB49" s="211"/>
      <c r="AC49" s="211"/>
      <c r="AD49" s="211"/>
      <c r="AE49" s="211"/>
      <c r="AF49" s="211"/>
      <c r="AG49" s="211" t="s">
        <v>300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71"/>
      <c r="B50" s="272" t="s">
        <v>329</v>
      </c>
      <c r="C50" s="276" t="s">
        <v>330</v>
      </c>
      <c r="D50" s="273" t="s">
        <v>177</v>
      </c>
      <c r="E50" s="274">
        <v>45</v>
      </c>
      <c r="F50" s="275"/>
      <c r="G50" s="275"/>
      <c r="H50" s="275"/>
      <c r="I50" s="275"/>
      <c r="J50" s="275"/>
      <c r="K50" s="275"/>
      <c r="L50" s="275"/>
      <c r="M50" s="275"/>
      <c r="N50" s="275"/>
      <c r="O50" s="275"/>
      <c r="P50" s="275"/>
      <c r="Q50" s="275"/>
      <c r="R50" s="275"/>
      <c r="S50" s="275"/>
      <c r="T50" s="275"/>
      <c r="U50" s="275"/>
      <c r="V50" s="275"/>
      <c r="W50" s="275"/>
      <c r="X50" s="275"/>
      <c r="Y50" s="211"/>
      <c r="Z50" s="211"/>
      <c r="AA50" s="211"/>
      <c r="AB50" s="211"/>
      <c r="AC50" s="211"/>
      <c r="AD50" s="211"/>
      <c r="AE50" s="211"/>
      <c r="AF50" s="211"/>
      <c r="AG50" s="211" t="s">
        <v>300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71"/>
      <c r="B51" s="272" t="s">
        <v>331</v>
      </c>
      <c r="C51" s="276" t="s">
        <v>332</v>
      </c>
      <c r="D51" s="273" t="s">
        <v>177</v>
      </c>
      <c r="E51" s="274">
        <v>22.5</v>
      </c>
      <c r="F51" s="275"/>
      <c r="G51" s="275"/>
      <c r="H51" s="275"/>
      <c r="I51" s="275"/>
      <c r="J51" s="275"/>
      <c r="K51" s="275"/>
      <c r="L51" s="275"/>
      <c r="M51" s="275"/>
      <c r="N51" s="275"/>
      <c r="O51" s="275"/>
      <c r="P51" s="275"/>
      <c r="Q51" s="275"/>
      <c r="R51" s="275"/>
      <c r="S51" s="275"/>
      <c r="T51" s="275"/>
      <c r="U51" s="275"/>
      <c r="V51" s="275"/>
      <c r="W51" s="275"/>
      <c r="X51" s="275"/>
      <c r="Y51" s="211"/>
      <c r="Z51" s="211"/>
      <c r="AA51" s="211"/>
      <c r="AB51" s="211"/>
      <c r="AC51" s="211"/>
      <c r="AD51" s="211"/>
      <c r="AE51" s="211"/>
      <c r="AF51" s="211"/>
      <c r="AG51" s="211" t="s">
        <v>300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71"/>
      <c r="B52" s="272" t="s">
        <v>333</v>
      </c>
      <c r="C52" s="276" t="s">
        <v>334</v>
      </c>
      <c r="D52" s="273" t="s">
        <v>177</v>
      </c>
      <c r="E52" s="274">
        <v>13.1</v>
      </c>
      <c r="F52" s="275"/>
      <c r="G52" s="275"/>
      <c r="H52" s="275"/>
      <c r="I52" s="275"/>
      <c r="J52" s="275"/>
      <c r="K52" s="275"/>
      <c r="L52" s="275"/>
      <c r="M52" s="275"/>
      <c r="N52" s="275"/>
      <c r="O52" s="275"/>
      <c r="P52" s="275"/>
      <c r="Q52" s="275"/>
      <c r="R52" s="275"/>
      <c r="S52" s="275"/>
      <c r="T52" s="275"/>
      <c r="U52" s="275"/>
      <c r="V52" s="275"/>
      <c r="W52" s="275"/>
      <c r="X52" s="275"/>
      <c r="Y52" s="211"/>
      <c r="Z52" s="211"/>
      <c r="AA52" s="211"/>
      <c r="AB52" s="211"/>
      <c r="AC52" s="211"/>
      <c r="AD52" s="211"/>
      <c r="AE52" s="211"/>
      <c r="AF52" s="211"/>
      <c r="AG52" s="211" t="s">
        <v>300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71"/>
      <c r="B53" s="272" t="s">
        <v>335</v>
      </c>
      <c r="C53" s="276" t="s">
        <v>336</v>
      </c>
      <c r="D53" s="273" t="s">
        <v>177</v>
      </c>
      <c r="E53" s="274">
        <v>13.1</v>
      </c>
      <c r="F53" s="275"/>
      <c r="G53" s="275"/>
      <c r="H53" s="275"/>
      <c r="I53" s="275"/>
      <c r="J53" s="275"/>
      <c r="K53" s="275"/>
      <c r="L53" s="275"/>
      <c r="M53" s="275"/>
      <c r="N53" s="275"/>
      <c r="O53" s="275"/>
      <c r="P53" s="275"/>
      <c r="Q53" s="275"/>
      <c r="R53" s="275"/>
      <c r="S53" s="275"/>
      <c r="T53" s="275"/>
      <c r="U53" s="275"/>
      <c r="V53" s="275"/>
      <c r="W53" s="275"/>
      <c r="X53" s="275"/>
      <c r="Y53" s="211"/>
      <c r="Z53" s="211"/>
      <c r="AA53" s="211"/>
      <c r="AB53" s="211"/>
      <c r="AC53" s="211"/>
      <c r="AD53" s="211"/>
      <c r="AE53" s="211"/>
      <c r="AF53" s="211"/>
      <c r="AG53" s="211" t="s">
        <v>300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71"/>
      <c r="B54" s="272" t="s">
        <v>175</v>
      </c>
      <c r="C54" s="276" t="s">
        <v>176</v>
      </c>
      <c r="D54" s="273" t="s">
        <v>177</v>
      </c>
      <c r="E54" s="274">
        <v>31.9</v>
      </c>
      <c r="F54" s="275"/>
      <c r="G54" s="275"/>
      <c r="H54" s="275"/>
      <c r="I54" s="275"/>
      <c r="J54" s="275"/>
      <c r="K54" s="275"/>
      <c r="L54" s="275"/>
      <c r="M54" s="275"/>
      <c r="N54" s="275"/>
      <c r="O54" s="275"/>
      <c r="P54" s="275"/>
      <c r="Q54" s="275"/>
      <c r="R54" s="275"/>
      <c r="S54" s="275"/>
      <c r="T54" s="275"/>
      <c r="U54" s="275"/>
      <c r="V54" s="275"/>
      <c r="W54" s="275"/>
      <c r="X54" s="275"/>
      <c r="Y54" s="211"/>
      <c r="Z54" s="211"/>
      <c r="AA54" s="211"/>
      <c r="AB54" s="211"/>
      <c r="AC54" s="211"/>
      <c r="AD54" s="211"/>
      <c r="AE54" s="211"/>
      <c r="AF54" s="211"/>
      <c r="AG54" s="211" t="s">
        <v>300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71"/>
      <c r="B55" s="272" t="s">
        <v>337</v>
      </c>
      <c r="C55" s="276" t="s">
        <v>338</v>
      </c>
      <c r="D55" s="273" t="s">
        <v>177</v>
      </c>
      <c r="E55" s="274">
        <v>10.5</v>
      </c>
      <c r="F55" s="275"/>
      <c r="G55" s="275"/>
      <c r="H55" s="275"/>
      <c r="I55" s="275"/>
      <c r="J55" s="275"/>
      <c r="K55" s="275"/>
      <c r="L55" s="275"/>
      <c r="M55" s="275"/>
      <c r="N55" s="275"/>
      <c r="O55" s="275"/>
      <c r="P55" s="275"/>
      <c r="Q55" s="275"/>
      <c r="R55" s="275"/>
      <c r="S55" s="275"/>
      <c r="T55" s="275"/>
      <c r="U55" s="275"/>
      <c r="V55" s="275"/>
      <c r="W55" s="275"/>
      <c r="X55" s="275"/>
      <c r="Y55" s="211"/>
      <c r="Z55" s="211"/>
      <c r="AA55" s="211"/>
      <c r="AB55" s="211"/>
      <c r="AC55" s="211"/>
      <c r="AD55" s="211"/>
      <c r="AE55" s="211"/>
      <c r="AF55" s="211"/>
      <c r="AG55" s="211" t="s">
        <v>300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71"/>
      <c r="B56" s="272" t="s">
        <v>339</v>
      </c>
      <c r="C56" s="276" t="s">
        <v>340</v>
      </c>
      <c r="D56" s="273" t="s">
        <v>245</v>
      </c>
      <c r="E56" s="274">
        <v>5.0750000000000002</v>
      </c>
      <c r="F56" s="275"/>
      <c r="G56" s="275"/>
      <c r="H56" s="275"/>
      <c r="I56" s="275"/>
      <c r="J56" s="275"/>
      <c r="K56" s="275"/>
      <c r="L56" s="275"/>
      <c r="M56" s="275"/>
      <c r="N56" s="275"/>
      <c r="O56" s="275"/>
      <c r="P56" s="275"/>
      <c r="Q56" s="275"/>
      <c r="R56" s="275"/>
      <c r="S56" s="275"/>
      <c r="T56" s="275"/>
      <c r="U56" s="275"/>
      <c r="V56" s="275"/>
      <c r="W56" s="275"/>
      <c r="X56" s="275"/>
      <c r="Y56" s="211"/>
      <c r="Z56" s="211"/>
      <c r="AA56" s="211"/>
      <c r="AB56" s="211"/>
      <c r="AC56" s="211"/>
      <c r="AD56" s="211"/>
      <c r="AE56" s="211"/>
      <c r="AF56" s="211"/>
      <c r="AG56" s="211" t="s">
        <v>300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71"/>
      <c r="B57" s="272" t="s">
        <v>341</v>
      </c>
      <c r="C57" s="276" t="s">
        <v>342</v>
      </c>
      <c r="D57" s="273" t="s">
        <v>245</v>
      </c>
      <c r="E57" s="274">
        <v>1.25</v>
      </c>
      <c r="F57" s="275"/>
      <c r="G57" s="275"/>
      <c r="H57" s="275"/>
      <c r="I57" s="275"/>
      <c r="J57" s="275"/>
      <c r="K57" s="275"/>
      <c r="L57" s="275"/>
      <c r="M57" s="275"/>
      <c r="N57" s="275"/>
      <c r="O57" s="275"/>
      <c r="P57" s="275"/>
      <c r="Q57" s="275"/>
      <c r="R57" s="275"/>
      <c r="S57" s="275"/>
      <c r="T57" s="275"/>
      <c r="U57" s="275"/>
      <c r="V57" s="275"/>
      <c r="W57" s="275"/>
      <c r="X57" s="275"/>
      <c r="Y57" s="211"/>
      <c r="Z57" s="211"/>
      <c r="AA57" s="211"/>
      <c r="AB57" s="211"/>
      <c r="AC57" s="211"/>
      <c r="AD57" s="211"/>
      <c r="AE57" s="211"/>
      <c r="AF57" s="211"/>
      <c r="AG57" s="211" t="s">
        <v>300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71"/>
      <c r="B58" s="272" t="s">
        <v>343</v>
      </c>
      <c r="C58" s="276" t="s">
        <v>344</v>
      </c>
      <c r="D58" s="273" t="s">
        <v>245</v>
      </c>
      <c r="E58" s="274">
        <v>1.25</v>
      </c>
      <c r="F58" s="275"/>
      <c r="G58" s="275"/>
      <c r="H58" s="275"/>
      <c r="I58" s="275"/>
      <c r="J58" s="275"/>
      <c r="K58" s="275"/>
      <c r="L58" s="275"/>
      <c r="M58" s="275"/>
      <c r="N58" s="275"/>
      <c r="O58" s="275"/>
      <c r="P58" s="275"/>
      <c r="Q58" s="275"/>
      <c r="R58" s="275"/>
      <c r="S58" s="275"/>
      <c r="T58" s="275"/>
      <c r="U58" s="275"/>
      <c r="V58" s="275"/>
      <c r="W58" s="275"/>
      <c r="X58" s="275"/>
      <c r="Y58" s="211"/>
      <c r="Z58" s="211"/>
      <c r="AA58" s="211"/>
      <c r="AB58" s="211"/>
      <c r="AC58" s="211"/>
      <c r="AD58" s="211"/>
      <c r="AE58" s="211"/>
      <c r="AF58" s="211"/>
      <c r="AG58" s="211" t="s">
        <v>300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71"/>
      <c r="B59" s="272" t="s">
        <v>345</v>
      </c>
      <c r="C59" s="276" t="s">
        <v>346</v>
      </c>
      <c r="D59" s="273" t="s">
        <v>177</v>
      </c>
      <c r="E59" s="274">
        <v>2.6</v>
      </c>
      <c r="F59" s="275"/>
      <c r="G59" s="275"/>
      <c r="H59" s="275"/>
      <c r="I59" s="275"/>
      <c r="J59" s="275"/>
      <c r="K59" s="275"/>
      <c r="L59" s="275"/>
      <c r="M59" s="275"/>
      <c r="N59" s="275"/>
      <c r="O59" s="275"/>
      <c r="P59" s="275"/>
      <c r="Q59" s="275"/>
      <c r="R59" s="275"/>
      <c r="S59" s="275"/>
      <c r="T59" s="275"/>
      <c r="U59" s="275"/>
      <c r="V59" s="275"/>
      <c r="W59" s="275"/>
      <c r="X59" s="275"/>
      <c r="Y59" s="211"/>
      <c r="Z59" s="211"/>
      <c r="AA59" s="211"/>
      <c r="AB59" s="211"/>
      <c r="AC59" s="211"/>
      <c r="AD59" s="211"/>
      <c r="AE59" s="211"/>
      <c r="AF59" s="211"/>
      <c r="AG59" s="211" t="s">
        <v>300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71"/>
      <c r="B60" s="272" t="s">
        <v>347</v>
      </c>
      <c r="C60" s="276" t="s">
        <v>348</v>
      </c>
      <c r="D60" s="273" t="s">
        <v>186</v>
      </c>
      <c r="E60" s="274">
        <v>17.535</v>
      </c>
      <c r="F60" s="275"/>
      <c r="G60" s="275"/>
      <c r="H60" s="275"/>
      <c r="I60" s="275"/>
      <c r="J60" s="275"/>
      <c r="K60" s="275"/>
      <c r="L60" s="275"/>
      <c r="M60" s="275"/>
      <c r="N60" s="275"/>
      <c r="O60" s="275"/>
      <c r="P60" s="275"/>
      <c r="Q60" s="275"/>
      <c r="R60" s="275"/>
      <c r="S60" s="275"/>
      <c r="T60" s="275"/>
      <c r="U60" s="275"/>
      <c r="V60" s="275"/>
      <c r="W60" s="275"/>
      <c r="X60" s="275"/>
      <c r="Y60" s="211"/>
      <c r="Z60" s="211"/>
      <c r="AA60" s="211"/>
      <c r="AB60" s="211"/>
      <c r="AC60" s="211"/>
      <c r="AD60" s="211"/>
      <c r="AE60" s="211"/>
      <c r="AF60" s="211"/>
      <c r="AG60" s="211" t="s">
        <v>300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71"/>
      <c r="B61" s="272" t="s">
        <v>349</v>
      </c>
      <c r="C61" s="276" t="s">
        <v>350</v>
      </c>
      <c r="D61" s="273" t="s">
        <v>245</v>
      </c>
      <c r="E61" s="274">
        <v>1.25</v>
      </c>
      <c r="F61" s="275"/>
      <c r="G61" s="275"/>
      <c r="H61" s="275"/>
      <c r="I61" s="275"/>
      <c r="J61" s="275"/>
      <c r="K61" s="275"/>
      <c r="L61" s="275"/>
      <c r="M61" s="275"/>
      <c r="N61" s="275"/>
      <c r="O61" s="275"/>
      <c r="P61" s="275"/>
      <c r="Q61" s="275"/>
      <c r="R61" s="275"/>
      <c r="S61" s="275"/>
      <c r="T61" s="275"/>
      <c r="U61" s="275"/>
      <c r="V61" s="275"/>
      <c r="W61" s="275"/>
      <c r="X61" s="275"/>
      <c r="Y61" s="211"/>
      <c r="Z61" s="211"/>
      <c r="AA61" s="211"/>
      <c r="AB61" s="211"/>
      <c r="AC61" s="211"/>
      <c r="AD61" s="211"/>
      <c r="AE61" s="211"/>
      <c r="AF61" s="211"/>
      <c r="AG61" s="211" t="s">
        <v>300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71"/>
      <c r="B62" s="272" t="s">
        <v>351</v>
      </c>
      <c r="C62" s="276" t="s">
        <v>352</v>
      </c>
      <c r="D62" s="273" t="s">
        <v>229</v>
      </c>
      <c r="E62" s="274">
        <v>25</v>
      </c>
      <c r="F62" s="275"/>
      <c r="G62" s="275"/>
      <c r="H62" s="275"/>
      <c r="I62" s="275"/>
      <c r="J62" s="275"/>
      <c r="K62" s="275"/>
      <c r="L62" s="275"/>
      <c r="M62" s="275"/>
      <c r="N62" s="275"/>
      <c r="O62" s="275"/>
      <c r="P62" s="275"/>
      <c r="Q62" s="275"/>
      <c r="R62" s="275"/>
      <c r="S62" s="275"/>
      <c r="T62" s="275"/>
      <c r="U62" s="275"/>
      <c r="V62" s="275"/>
      <c r="W62" s="275"/>
      <c r="X62" s="275"/>
      <c r="Y62" s="211"/>
      <c r="Z62" s="211"/>
      <c r="AA62" s="211"/>
      <c r="AB62" s="211"/>
      <c r="AC62" s="211"/>
      <c r="AD62" s="211"/>
      <c r="AE62" s="211"/>
      <c r="AF62" s="211"/>
      <c r="AG62" s="211" t="s">
        <v>300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ht="22.5" outlineLevel="1" x14ac:dyDescent="0.2">
      <c r="A63" s="271"/>
      <c r="B63" s="272" t="s">
        <v>353</v>
      </c>
      <c r="C63" s="276" t="s">
        <v>354</v>
      </c>
      <c r="D63" s="273" t="s">
        <v>245</v>
      </c>
      <c r="E63" s="274">
        <v>1.25</v>
      </c>
      <c r="F63" s="275"/>
      <c r="G63" s="275"/>
      <c r="H63" s="275"/>
      <c r="I63" s="275"/>
      <c r="J63" s="275"/>
      <c r="K63" s="275"/>
      <c r="L63" s="275"/>
      <c r="M63" s="275"/>
      <c r="N63" s="275"/>
      <c r="O63" s="275"/>
      <c r="P63" s="275"/>
      <c r="Q63" s="275"/>
      <c r="R63" s="275"/>
      <c r="S63" s="275"/>
      <c r="T63" s="275"/>
      <c r="U63" s="275"/>
      <c r="V63" s="275"/>
      <c r="W63" s="275"/>
      <c r="X63" s="275"/>
      <c r="Y63" s="211"/>
      <c r="Z63" s="211"/>
      <c r="AA63" s="211"/>
      <c r="AB63" s="211"/>
      <c r="AC63" s="211"/>
      <c r="AD63" s="211"/>
      <c r="AE63" s="211"/>
      <c r="AF63" s="211"/>
      <c r="AG63" s="211" t="s">
        <v>300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71"/>
      <c r="B64" s="272" t="s">
        <v>355</v>
      </c>
      <c r="C64" s="276" t="s">
        <v>356</v>
      </c>
      <c r="D64" s="273" t="s">
        <v>245</v>
      </c>
      <c r="E64" s="274">
        <v>1.25</v>
      </c>
      <c r="F64" s="275"/>
      <c r="G64" s="275"/>
      <c r="H64" s="275"/>
      <c r="I64" s="275"/>
      <c r="J64" s="275"/>
      <c r="K64" s="275"/>
      <c r="L64" s="275"/>
      <c r="M64" s="275"/>
      <c r="N64" s="275"/>
      <c r="O64" s="275"/>
      <c r="P64" s="275"/>
      <c r="Q64" s="275"/>
      <c r="R64" s="275"/>
      <c r="S64" s="275"/>
      <c r="T64" s="275"/>
      <c r="U64" s="275"/>
      <c r="V64" s="275"/>
      <c r="W64" s="275"/>
      <c r="X64" s="275"/>
      <c r="Y64" s="211"/>
      <c r="Z64" s="211"/>
      <c r="AA64" s="211"/>
      <c r="AB64" s="211"/>
      <c r="AC64" s="211"/>
      <c r="AD64" s="211"/>
      <c r="AE64" s="211"/>
      <c r="AF64" s="211"/>
      <c r="AG64" s="211" t="s">
        <v>300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ht="22.5" outlineLevel="1" x14ac:dyDescent="0.2">
      <c r="A65" s="271"/>
      <c r="B65" s="272" t="s">
        <v>357</v>
      </c>
      <c r="C65" s="276" t="s">
        <v>358</v>
      </c>
      <c r="D65" s="273" t="s">
        <v>186</v>
      </c>
      <c r="E65" s="274">
        <v>22.7255</v>
      </c>
      <c r="F65" s="275"/>
      <c r="G65" s="275"/>
      <c r="H65" s="275"/>
      <c r="I65" s="275"/>
      <c r="J65" s="275"/>
      <c r="K65" s="275"/>
      <c r="L65" s="275"/>
      <c r="M65" s="275"/>
      <c r="N65" s="275"/>
      <c r="O65" s="275"/>
      <c r="P65" s="275"/>
      <c r="Q65" s="275"/>
      <c r="R65" s="275"/>
      <c r="S65" s="275"/>
      <c r="T65" s="275"/>
      <c r="U65" s="275"/>
      <c r="V65" s="275"/>
      <c r="W65" s="275"/>
      <c r="X65" s="275"/>
      <c r="Y65" s="211"/>
      <c r="Z65" s="211"/>
      <c r="AA65" s="211"/>
      <c r="AB65" s="211"/>
      <c r="AC65" s="211"/>
      <c r="AD65" s="211"/>
      <c r="AE65" s="211"/>
      <c r="AF65" s="211"/>
      <c r="AG65" s="211" t="s">
        <v>300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ht="22.5" outlineLevel="1" x14ac:dyDescent="0.2">
      <c r="A66" s="240">
        <v>15</v>
      </c>
      <c r="B66" s="241" t="s">
        <v>359</v>
      </c>
      <c r="C66" s="250" t="s">
        <v>360</v>
      </c>
      <c r="D66" s="242" t="s">
        <v>245</v>
      </c>
      <c r="E66" s="243">
        <v>3</v>
      </c>
      <c r="F66" s="244"/>
      <c r="G66" s="245">
        <f>ROUND(E66*F66,2)</f>
        <v>0</v>
      </c>
      <c r="H66" s="232"/>
      <c r="I66" s="231">
        <f>ROUND(E66*H66,2)</f>
        <v>0</v>
      </c>
      <c r="J66" s="232"/>
      <c r="K66" s="231">
        <f>ROUND(E66*J66,2)</f>
        <v>0</v>
      </c>
      <c r="L66" s="231">
        <v>15</v>
      </c>
      <c r="M66" s="231">
        <f>G66*(1+L66/100)</f>
        <v>0</v>
      </c>
      <c r="N66" s="231">
        <v>0.79137999999999997</v>
      </c>
      <c r="O66" s="231">
        <f>ROUND(E66*N66,2)</f>
        <v>2.37</v>
      </c>
      <c r="P66" s="231">
        <v>0</v>
      </c>
      <c r="Q66" s="231">
        <f>ROUND(E66*P66,2)</f>
        <v>0</v>
      </c>
      <c r="R66" s="231"/>
      <c r="S66" s="231" t="s">
        <v>133</v>
      </c>
      <c r="T66" s="231" t="s">
        <v>295</v>
      </c>
      <c r="U66" s="231">
        <v>0</v>
      </c>
      <c r="V66" s="231">
        <f>ROUND(E66*U66,2)</f>
        <v>0</v>
      </c>
      <c r="W66" s="231"/>
      <c r="X66" s="231" t="s">
        <v>296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297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ht="33.75" outlineLevel="1" x14ac:dyDescent="0.2">
      <c r="A67" s="228"/>
      <c r="B67" s="229"/>
      <c r="C67" s="251" t="s">
        <v>361</v>
      </c>
      <c r="D67" s="247"/>
      <c r="E67" s="247"/>
      <c r="F67" s="247"/>
      <c r="G67" s="247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31"/>
      <c r="T67" s="231"/>
      <c r="U67" s="231"/>
      <c r="V67" s="231"/>
      <c r="W67" s="231"/>
      <c r="X67" s="231"/>
      <c r="Y67" s="211"/>
      <c r="Z67" s="211"/>
      <c r="AA67" s="211"/>
      <c r="AB67" s="211"/>
      <c r="AC67" s="211"/>
      <c r="AD67" s="211"/>
      <c r="AE67" s="211"/>
      <c r="AF67" s="211"/>
      <c r="AG67" s="211" t="s">
        <v>138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46" t="str">
        <f>C67</f>
        <v>V položce je zakalkulováno: zřízení uliční vpusti betonových dílců ze spodního dílu s napojením pro DN 150 mm, sředové a horní skruže, přechodového dílu, vyrovnávacího prstence a vtokové mříže s kalovým koše. Výška celé uliční vpusti je 2,1 m.</v>
      </c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28"/>
      <c r="B68" s="229"/>
      <c r="C68" s="268" t="s">
        <v>362</v>
      </c>
      <c r="D68" s="259"/>
      <c r="E68" s="260">
        <v>3</v>
      </c>
      <c r="F68" s="231"/>
      <c r="G68" s="231"/>
      <c r="H68" s="231"/>
      <c r="I68" s="231"/>
      <c r="J68" s="231"/>
      <c r="K68" s="231"/>
      <c r="L68" s="231"/>
      <c r="M68" s="231"/>
      <c r="N68" s="231"/>
      <c r="O68" s="231"/>
      <c r="P68" s="231"/>
      <c r="Q68" s="231"/>
      <c r="R68" s="231"/>
      <c r="S68" s="231"/>
      <c r="T68" s="231"/>
      <c r="U68" s="231"/>
      <c r="V68" s="231"/>
      <c r="W68" s="231"/>
      <c r="X68" s="231"/>
      <c r="Y68" s="211"/>
      <c r="Z68" s="211"/>
      <c r="AA68" s="211"/>
      <c r="AB68" s="211"/>
      <c r="AC68" s="211"/>
      <c r="AD68" s="211"/>
      <c r="AE68" s="211"/>
      <c r="AF68" s="211"/>
      <c r="AG68" s="211" t="s">
        <v>183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71"/>
      <c r="B69" s="272"/>
      <c r="C69" s="276" t="s">
        <v>299</v>
      </c>
      <c r="D69" s="273"/>
      <c r="E69" s="274"/>
      <c r="F69" s="275"/>
      <c r="G69" s="275"/>
      <c r="H69" s="275"/>
      <c r="I69" s="275"/>
      <c r="J69" s="275"/>
      <c r="K69" s="275"/>
      <c r="L69" s="275"/>
      <c r="M69" s="275"/>
      <c r="N69" s="275"/>
      <c r="O69" s="275"/>
      <c r="P69" s="275"/>
      <c r="Q69" s="275"/>
      <c r="R69" s="275"/>
      <c r="S69" s="275"/>
      <c r="T69" s="275"/>
      <c r="U69" s="275"/>
      <c r="V69" s="275"/>
      <c r="W69" s="275"/>
      <c r="X69" s="275"/>
      <c r="Y69" s="211"/>
      <c r="Z69" s="211"/>
      <c r="AA69" s="211"/>
      <c r="AB69" s="211"/>
      <c r="AC69" s="211"/>
      <c r="AD69" s="211"/>
      <c r="AE69" s="211"/>
      <c r="AF69" s="211"/>
      <c r="AG69" s="211" t="s">
        <v>300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ht="22.5" outlineLevel="1" x14ac:dyDescent="0.2">
      <c r="A70" s="271"/>
      <c r="B70" s="272" t="s">
        <v>363</v>
      </c>
      <c r="C70" s="276" t="s">
        <v>364</v>
      </c>
      <c r="D70" s="273" t="s">
        <v>245</v>
      </c>
      <c r="E70" s="274">
        <v>3</v>
      </c>
      <c r="F70" s="275"/>
      <c r="G70" s="275"/>
      <c r="H70" s="275"/>
      <c r="I70" s="275"/>
      <c r="J70" s="275"/>
      <c r="K70" s="275"/>
      <c r="L70" s="275"/>
      <c r="M70" s="275"/>
      <c r="N70" s="275"/>
      <c r="O70" s="275"/>
      <c r="P70" s="275"/>
      <c r="Q70" s="275"/>
      <c r="R70" s="275"/>
      <c r="S70" s="275"/>
      <c r="T70" s="275"/>
      <c r="U70" s="275"/>
      <c r="V70" s="275"/>
      <c r="W70" s="275"/>
      <c r="X70" s="275"/>
      <c r="Y70" s="211"/>
      <c r="Z70" s="211"/>
      <c r="AA70" s="211"/>
      <c r="AB70" s="211"/>
      <c r="AC70" s="211"/>
      <c r="AD70" s="211"/>
      <c r="AE70" s="211"/>
      <c r="AF70" s="211"/>
      <c r="AG70" s="211" t="s">
        <v>300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71"/>
      <c r="B71" s="272" t="s">
        <v>365</v>
      </c>
      <c r="C71" s="276" t="s">
        <v>366</v>
      </c>
      <c r="D71" s="273" t="s">
        <v>245</v>
      </c>
      <c r="E71" s="274">
        <v>3</v>
      </c>
      <c r="F71" s="275"/>
      <c r="G71" s="275"/>
      <c r="H71" s="275"/>
      <c r="I71" s="275"/>
      <c r="J71" s="275"/>
      <c r="K71" s="275"/>
      <c r="L71" s="275"/>
      <c r="M71" s="275"/>
      <c r="N71" s="275"/>
      <c r="O71" s="275"/>
      <c r="P71" s="275"/>
      <c r="Q71" s="275"/>
      <c r="R71" s="275"/>
      <c r="S71" s="275"/>
      <c r="T71" s="275"/>
      <c r="U71" s="275"/>
      <c r="V71" s="275"/>
      <c r="W71" s="275"/>
      <c r="X71" s="275"/>
      <c r="Y71" s="211"/>
      <c r="Z71" s="211"/>
      <c r="AA71" s="211"/>
      <c r="AB71" s="211"/>
      <c r="AC71" s="211"/>
      <c r="AD71" s="211"/>
      <c r="AE71" s="211"/>
      <c r="AF71" s="211"/>
      <c r="AG71" s="211" t="s">
        <v>300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71"/>
      <c r="B72" s="272" t="s">
        <v>367</v>
      </c>
      <c r="C72" s="276" t="s">
        <v>368</v>
      </c>
      <c r="D72" s="273" t="s">
        <v>245</v>
      </c>
      <c r="E72" s="274">
        <v>3.03</v>
      </c>
      <c r="F72" s="275"/>
      <c r="G72" s="275"/>
      <c r="H72" s="275"/>
      <c r="I72" s="275"/>
      <c r="J72" s="275"/>
      <c r="K72" s="275"/>
      <c r="L72" s="275"/>
      <c r="M72" s="275"/>
      <c r="N72" s="275"/>
      <c r="O72" s="275"/>
      <c r="P72" s="275"/>
      <c r="Q72" s="275"/>
      <c r="R72" s="275"/>
      <c r="S72" s="275"/>
      <c r="T72" s="275"/>
      <c r="U72" s="275"/>
      <c r="V72" s="275"/>
      <c r="W72" s="275"/>
      <c r="X72" s="275"/>
      <c r="Y72" s="211"/>
      <c r="Z72" s="211"/>
      <c r="AA72" s="211"/>
      <c r="AB72" s="211"/>
      <c r="AC72" s="211"/>
      <c r="AD72" s="211"/>
      <c r="AE72" s="211"/>
      <c r="AF72" s="211"/>
      <c r="AG72" s="211" t="s">
        <v>300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71"/>
      <c r="B73" s="272" t="s">
        <v>369</v>
      </c>
      <c r="C73" s="276" t="s">
        <v>370</v>
      </c>
      <c r="D73" s="273" t="s">
        <v>245</v>
      </c>
      <c r="E73" s="274">
        <v>3.03</v>
      </c>
      <c r="F73" s="275"/>
      <c r="G73" s="275"/>
      <c r="H73" s="275"/>
      <c r="I73" s="275"/>
      <c r="J73" s="275"/>
      <c r="K73" s="275"/>
      <c r="L73" s="275"/>
      <c r="M73" s="275"/>
      <c r="N73" s="275"/>
      <c r="O73" s="275"/>
      <c r="P73" s="275"/>
      <c r="Q73" s="275"/>
      <c r="R73" s="275"/>
      <c r="S73" s="275"/>
      <c r="T73" s="275"/>
      <c r="U73" s="275"/>
      <c r="V73" s="275"/>
      <c r="W73" s="275"/>
      <c r="X73" s="275"/>
      <c r="Y73" s="211"/>
      <c r="Z73" s="211"/>
      <c r="AA73" s="211"/>
      <c r="AB73" s="211"/>
      <c r="AC73" s="211"/>
      <c r="AD73" s="211"/>
      <c r="AE73" s="211"/>
      <c r="AF73" s="211"/>
      <c r="AG73" s="211" t="s">
        <v>300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71"/>
      <c r="B74" s="272" t="s">
        <v>371</v>
      </c>
      <c r="C74" s="276" t="s">
        <v>372</v>
      </c>
      <c r="D74" s="273" t="s">
        <v>245</v>
      </c>
      <c r="E74" s="274">
        <v>3.03</v>
      </c>
      <c r="F74" s="275"/>
      <c r="G74" s="275"/>
      <c r="H74" s="275"/>
      <c r="I74" s="275"/>
      <c r="J74" s="275"/>
      <c r="K74" s="275"/>
      <c r="L74" s="275"/>
      <c r="M74" s="275"/>
      <c r="N74" s="275"/>
      <c r="O74" s="275"/>
      <c r="P74" s="275"/>
      <c r="Q74" s="275"/>
      <c r="R74" s="275"/>
      <c r="S74" s="275"/>
      <c r="T74" s="275"/>
      <c r="U74" s="275"/>
      <c r="V74" s="275"/>
      <c r="W74" s="275"/>
      <c r="X74" s="275"/>
      <c r="Y74" s="211"/>
      <c r="Z74" s="211"/>
      <c r="AA74" s="211"/>
      <c r="AB74" s="211"/>
      <c r="AC74" s="211"/>
      <c r="AD74" s="211"/>
      <c r="AE74" s="211"/>
      <c r="AF74" s="211"/>
      <c r="AG74" s="211" t="s">
        <v>300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71"/>
      <c r="B75" s="272" t="s">
        <v>373</v>
      </c>
      <c r="C75" s="276" t="s">
        <v>374</v>
      </c>
      <c r="D75" s="273" t="s">
        <v>245</v>
      </c>
      <c r="E75" s="274">
        <v>3.03</v>
      </c>
      <c r="F75" s="275"/>
      <c r="G75" s="275"/>
      <c r="H75" s="275"/>
      <c r="I75" s="275"/>
      <c r="J75" s="275"/>
      <c r="K75" s="275"/>
      <c r="L75" s="275"/>
      <c r="M75" s="275"/>
      <c r="N75" s="275"/>
      <c r="O75" s="275"/>
      <c r="P75" s="275"/>
      <c r="Q75" s="275"/>
      <c r="R75" s="275"/>
      <c r="S75" s="275"/>
      <c r="T75" s="275"/>
      <c r="U75" s="275"/>
      <c r="V75" s="275"/>
      <c r="W75" s="275"/>
      <c r="X75" s="275"/>
      <c r="Y75" s="211"/>
      <c r="Z75" s="211"/>
      <c r="AA75" s="211"/>
      <c r="AB75" s="211"/>
      <c r="AC75" s="211"/>
      <c r="AD75" s="211"/>
      <c r="AE75" s="211"/>
      <c r="AF75" s="211"/>
      <c r="AG75" s="211" t="s">
        <v>300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71"/>
      <c r="B76" s="272" t="s">
        <v>375</v>
      </c>
      <c r="C76" s="276" t="s">
        <v>376</v>
      </c>
      <c r="D76" s="273" t="s">
        <v>245</v>
      </c>
      <c r="E76" s="274">
        <v>3.03</v>
      </c>
      <c r="F76" s="275"/>
      <c r="G76" s="275"/>
      <c r="H76" s="275"/>
      <c r="I76" s="275"/>
      <c r="J76" s="275"/>
      <c r="K76" s="275"/>
      <c r="L76" s="275"/>
      <c r="M76" s="275"/>
      <c r="N76" s="275"/>
      <c r="O76" s="275"/>
      <c r="P76" s="275"/>
      <c r="Q76" s="275"/>
      <c r="R76" s="275"/>
      <c r="S76" s="275"/>
      <c r="T76" s="275"/>
      <c r="U76" s="275"/>
      <c r="V76" s="275"/>
      <c r="W76" s="275"/>
      <c r="X76" s="275"/>
      <c r="Y76" s="211"/>
      <c r="Z76" s="211"/>
      <c r="AA76" s="211"/>
      <c r="AB76" s="211"/>
      <c r="AC76" s="211"/>
      <c r="AD76" s="211"/>
      <c r="AE76" s="211"/>
      <c r="AF76" s="211"/>
      <c r="AG76" s="211" t="s">
        <v>300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71"/>
      <c r="B77" s="272" t="s">
        <v>377</v>
      </c>
      <c r="C77" s="276" t="s">
        <v>378</v>
      </c>
      <c r="D77" s="273" t="s">
        <v>245</v>
      </c>
      <c r="E77" s="274">
        <v>3</v>
      </c>
      <c r="F77" s="275"/>
      <c r="G77" s="275"/>
      <c r="H77" s="275"/>
      <c r="I77" s="275"/>
      <c r="J77" s="275"/>
      <c r="K77" s="275"/>
      <c r="L77" s="275"/>
      <c r="M77" s="275"/>
      <c r="N77" s="275"/>
      <c r="O77" s="275"/>
      <c r="P77" s="275"/>
      <c r="Q77" s="275"/>
      <c r="R77" s="275"/>
      <c r="S77" s="275"/>
      <c r="T77" s="275"/>
      <c r="U77" s="275"/>
      <c r="V77" s="275"/>
      <c r="W77" s="275"/>
      <c r="X77" s="275"/>
      <c r="Y77" s="211"/>
      <c r="Z77" s="211"/>
      <c r="AA77" s="211"/>
      <c r="AB77" s="211"/>
      <c r="AC77" s="211"/>
      <c r="AD77" s="211"/>
      <c r="AE77" s="211"/>
      <c r="AF77" s="211"/>
      <c r="AG77" s="211" t="s">
        <v>300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71"/>
      <c r="B78" s="272" t="s">
        <v>379</v>
      </c>
      <c r="C78" s="276" t="s">
        <v>380</v>
      </c>
      <c r="D78" s="273" t="s">
        <v>245</v>
      </c>
      <c r="E78" s="274">
        <v>3</v>
      </c>
      <c r="F78" s="275"/>
      <c r="G78" s="275"/>
      <c r="H78" s="275"/>
      <c r="I78" s="275"/>
      <c r="J78" s="275"/>
      <c r="K78" s="275"/>
      <c r="L78" s="275"/>
      <c r="M78" s="275"/>
      <c r="N78" s="275"/>
      <c r="O78" s="275"/>
      <c r="P78" s="275"/>
      <c r="Q78" s="275"/>
      <c r="R78" s="275"/>
      <c r="S78" s="275"/>
      <c r="T78" s="275"/>
      <c r="U78" s="275"/>
      <c r="V78" s="275"/>
      <c r="W78" s="275"/>
      <c r="X78" s="275"/>
      <c r="Y78" s="211"/>
      <c r="Z78" s="211"/>
      <c r="AA78" s="211"/>
      <c r="AB78" s="211"/>
      <c r="AC78" s="211"/>
      <c r="AD78" s="211"/>
      <c r="AE78" s="211"/>
      <c r="AF78" s="211"/>
      <c r="AG78" s="211" t="s">
        <v>300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71"/>
      <c r="B79" s="272" t="s">
        <v>381</v>
      </c>
      <c r="C79" s="276" t="s">
        <v>382</v>
      </c>
      <c r="D79" s="273" t="s">
        <v>186</v>
      </c>
      <c r="E79" s="274">
        <v>2.3741400000000001</v>
      </c>
      <c r="F79" s="275"/>
      <c r="G79" s="275"/>
      <c r="H79" s="275"/>
      <c r="I79" s="275"/>
      <c r="J79" s="275"/>
      <c r="K79" s="275"/>
      <c r="L79" s="275"/>
      <c r="M79" s="275"/>
      <c r="N79" s="275"/>
      <c r="O79" s="275"/>
      <c r="P79" s="275"/>
      <c r="Q79" s="275"/>
      <c r="R79" s="275"/>
      <c r="S79" s="275"/>
      <c r="T79" s="275"/>
      <c r="U79" s="275"/>
      <c r="V79" s="275"/>
      <c r="W79" s="275"/>
      <c r="X79" s="275"/>
      <c r="Y79" s="211"/>
      <c r="Z79" s="211"/>
      <c r="AA79" s="211"/>
      <c r="AB79" s="211"/>
      <c r="AC79" s="211"/>
      <c r="AD79" s="211"/>
      <c r="AE79" s="211"/>
      <c r="AF79" s="211"/>
      <c r="AG79" s="211" t="s">
        <v>300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x14ac:dyDescent="0.2">
      <c r="A80" s="234" t="s">
        <v>128</v>
      </c>
      <c r="B80" s="235" t="s">
        <v>77</v>
      </c>
      <c r="C80" s="249" t="s">
        <v>78</v>
      </c>
      <c r="D80" s="236"/>
      <c r="E80" s="237"/>
      <c r="F80" s="238"/>
      <c r="G80" s="239">
        <f>SUMIF(AG81:AG82,"&lt;&gt;NOR",G81:G82)</f>
        <v>0</v>
      </c>
      <c r="H80" s="233"/>
      <c r="I80" s="233">
        <f>SUM(I81:I82)</f>
        <v>0</v>
      </c>
      <c r="J80" s="233"/>
      <c r="K80" s="233">
        <f>SUM(K81:K82)</f>
        <v>0</v>
      </c>
      <c r="L80" s="233"/>
      <c r="M80" s="233">
        <f>SUM(M81:M82)</f>
        <v>0</v>
      </c>
      <c r="N80" s="233"/>
      <c r="O80" s="233">
        <f>SUM(O81:O82)</f>
        <v>5.13</v>
      </c>
      <c r="P80" s="233"/>
      <c r="Q80" s="233">
        <f>SUM(Q81:Q82)</f>
        <v>0</v>
      </c>
      <c r="R80" s="233"/>
      <c r="S80" s="233"/>
      <c r="T80" s="233"/>
      <c r="U80" s="233"/>
      <c r="V80" s="233">
        <f>SUM(V81:V82)</f>
        <v>5.13</v>
      </c>
      <c r="W80" s="233"/>
      <c r="X80" s="233"/>
      <c r="AG80" t="s">
        <v>129</v>
      </c>
    </row>
    <row r="81" spans="1:60" ht="22.5" outlineLevel="1" x14ac:dyDescent="0.2">
      <c r="A81" s="240">
        <v>16</v>
      </c>
      <c r="B81" s="241" t="s">
        <v>383</v>
      </c>
      <c r="C81" s="250" t="s">
        <v>384</v>
      </c>
      <c r="D81" s="242" t="s">
        <v>229</v>
      </c>
      <c r="E81" s="243">
        <v>19</v>
      </c>
      <c r="F81" s="244"/>
      <c r="G81" s="245">
        <f>ROUND(E81*F81,2)</f>
        <v>0</v>
      </c>
      <c r="H81" s="232"/>
      <c r="I81" s="231">
        <f>ROUND(E81*H81,2)</f>
        <v>0</v>
      </c>
      <c r="J81" s="232"/>
      <c r="K81" s="231">
        <f>ROUND(E81*J81,2)</f>
        <v>0</v>
      </c>
      <c r="L81" s="231">
        <v>15</v>
      </c>
      <c r="M81" s="231">
        <f>G81*(1+L81/100)</f>
        <v>0</v>
      </c>
      <c r="N81" s="231">
        <v>0.26980999999999999</v>
      </c>
      <c r="O81" s="231">
        <f>ROUND(E81*N81,2)</f>
        <v>5.13</v>
      </c>
      <c r="P81" s="231">
        <v>0</v>
      </c>
      <c r="Q81" s="231">
        <f>ROUND(E81*P81,2)</f>
        <v>0</v>
      </c>
      <c r="R81" s="231"/>
      <c r="S81" s="231" t="s">
        <v>133</v>
      </c>
      <c r="T81" s="231" t="s">
        <v>178</v>
      </c>
      <c r="U81" s="231">
        <v>0.27</v>
      </c>
      <c r="V81" s="231">
        <f>ROUND(E81*U81,2)</f>
        <v>5.13</v>
      </c>
      <c r="W81" s="231"/>
      <c r="X81" s="231" t="s">
        <v>179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180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28"/>
      <c r="B82" s="229"/>
      <c r="C82" s="268" t="s">
        <v>385</v>
      </c>
      <c r="D82" s="259"/>
      <c r="E82" s="260">
        <v>19</v>
      </c>
      <c r="F82" s="231"/>
      <c r="G82" s="231"/>
      <c r="H82" s="231"/>
      <c r="I82" s="231"/>
      <c r="J82" s="231"/>
      <c r="K82" s="231"/>
      <c r="L82" s="231"/>
      <c r="M82" s="231"/>
      <c r="N82" s="231"/>
      <c r="O82" s="231"/>
      <c r="P82" s="231"/>
      <c r="Q82" s="231"/>
      <c r="R82" s="231"/>
      <c r="S82" s="231"/>
      <c r="T82" s="231"/>
      <c r="U82" s="231"/>
      <c r="V82" s="231"/>
      <c r="W82" s="231"/>
      <c r="X82" s="231"/>
      <c r="Y82" s="211"/>
      <c r="Z82" s="211"/>
      <c r="AA82" s="211"/>
      <c r="AB82" s="211"/>
      <c r="AC82" s="211"/>
      <c r="AD82" s="211"/>
      <c r="AE82" s="211"/>
      <c r="AF82" s="211"/>
      <c r="AG82" s="211" t="s">
        <v>183</v>
      </c>
      <c r="AH82" s="211">
        <v>0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x14ac:dyDescent="0.2">
      <c r="A83" s="234" t="s">
        <v>128</v>
      </c>
      <c r="B83" s="235" t="s">
        <v>81</v>
      </c>
      <c r="C83" s="249" t="s">
        <v>82</v>
      </c>
      <c r="D83" s="236"/>
      <c r="E83" s="237"/>
      <c r="F83" s="238"/>
      <c r="G83" s="239">
        <f>SUMIF(AG84:AG87,"&lt;&gt;NOR",G84:G87)</f>
        <v>0</v>
      </c>
      <c r="H83" s="233"/>
      <c r="I83" s="233">
        <f>SUM(I84:I87)</f>
        <v>0</v>
      </c>
      <c r="J83" s="233"/>
      <c r="K83" s="233">
        <f>SUM(K84:K87)</f>
        <v>0</v>
      </c>
      <c r="L83" s="233"/>
      <c r="M83" s="233">
        <f>SUM(M84:M87)</f>
        <v>0</v>
      </c>
      <c r="N83" s="233"/>
      <c r="O83" s="233">
        <f>SUM(O84:O87)</f>
        <v>0</v>
      </c>
      <c r="P83" s="233"/>
      <c r="Q83" s="233">
        <f>SUM(Q84:Q87)</f>
        <v>170.39</v>
      </c>
      <c r="R83" s="233"/>
      <c r="S83" s="233"/>
      <c r="T83" s="233"/>
      <c r="U83" s="233"/>
      <c r="V83" s="233">
        <f>SUM(V84:V87)</f>
        <v>24.63</v>
      </c>
      <c r="W83" s="233"/>
      <c r="X83" s="233"/>
      <c r="AG83" t="s">
        <v>129</v>
      </c>
    </row>
    <row r="84" spans="1:60" outlineLevel="1" x14ac:dyDescent="0.2">
      <c r="A84" s="240">
        <v>17</v>
      </c>
      <c r="B84" s="241" t="s">
        <v>386</v>
      </c>
      <c r="C84" s="250" t="s">
        <v>387</v>
      </c>
      <c r="D84" s="242" t="s">
        <v>193</v>
      </c>
      <c r="E84" s="243">
        <v>185.2</v>
      </c>
      <c r="F84" s="244"/>
      <c r="G84" s="245">
        <f>ROUND(E84*F84,2)</f>
        <v>0</v>
      </c>
      <c r="H84" s="232"/>
      <c r="I84" s="231">
        <f>ROUND(E84*H84,2)</f>
        <v>0</v>
      </c>
      <c r="J84" s="232"/>
      <c r="K84" s="231">
        <f>ROUND(E84*J84,2)</f>
        <v>0</v>
      </c>
      <c r="L84" s="231">
        <v>15</v>
      </c>
      <c r="M84" s="231">
        <f>G84*(1+L84/100)</f>
        <v>0</v>
      </c>
      <c r="N84" s="231">
        <v>0</v>
      </c>
      <c r="O84" s="231">
        <f>ROUND(E84*N84,2)</f>
        <v>0</v>
      </c>
      <c r="P84" s="231">
        <v>0.44</v>
      </c>
      <c r="Q84" s="231">
        <f>ROUND(E84*P84,2)</f>
        <v>81.489999999999995</v>
      </c>
      <c r="R84" s="231"/>
      <c r="S84" s="231" t="s">
        <v>133</v>
      </c>
      <c r="T84" s="231" t="s">
        <v>178</v>
      </c>
      <c r="U84" s="231">
        <v>7.2999999999999995E-2</v>
      </c>
      <c r="V84" s="231">
        <f>ROUND(E84*U84,2)</f>
        <v>13.52</v>
      </c>
      <c r="W84" s="231"/>
      <c r="X84" s="231" t="s">
        <v>179</v>
      </c>
      <c r="Y84" s="211"/>
      <c r="Z84" s="211"/>
      <c r="AA84" s="211"/>
      <c r="AB84" s="211"/>
      <c r="AC84" s="211"/>
      <c r="AD84" s="211"/>
      <c r="AE84" s="211"/>
      <c r="AF84" s="211"/>
      <c r="AG84" s="211" t="s">
        <v>180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28"/>
      <c r="B85" s="229"/>
      <c r="C85" s="268" t="s">
        <v>388</v>
      </c>
      <c r="D85" s="259"/>
      <c r="E85" s="260">
        <v>185.2</v>
      </c>
      <c r="F85" s="231"/>
      <c r="G85" s="231"/>
      <c r="H85" s="231"/>
      <c r="I85" s="231"/>
      <c r="J85" s="231"/>
      <c r="K85" s="231"/>
      <c r="L85" s="231"/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11"/>
      <c r="Z85" s="211"/>
      <c r="AA85" s="211"/>
      <c r="AB85" s="211"/>
      <c r="AC85" s="211"/>
      <c r="AD85" s="211"/>
      <c r="AE85" s="211"/>
      <c r="AF85" s="211"/>
      <c r="AG85" s="211" t="s">
        <v>183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40">
        <v>18</v>
      </c>
      <c r="B86" s="241" t="s">
        <v>389</v>
      </c>
      <c r="C86" s="250" t="s">
        <v>390</v>
      </c>
      <c r="D86" s="242" t="s">
        <v>193</v>
      </c>
      <c r="E86" s="243">
        <v>185.2</v>
      </c>
      <c r="F86" s="244"/>
      <c r="G86" s="245">
        <f>ROUND(E86*F86,2)</f>
        <v>0</v>
      </c>
      <c r="H86" s="232"/>
      <c r="I86" s="231">
        <f>ROUND(E86*H86,2)</f>
        <v>0</v>
      </c>
      <c r="J86" s="232"/>
      <c r="K86" s="231">
        <f>ROUND(E86*J86,2)</f>
        <v>0</v>
      </c>
      <c r="L86" s="231">
        <v>15</v>
      </c>
      <c r="M86" s="231">
        <f>G86*(1+L86/100)</f>
        <v>0</v>
      </c>
      <c r="N86" s="231">
        <v>0</v>
      </c>
      <c r="O86" s="231">
        <f>ROUND(E86*N86,2)</f>
        <v>0</v>
      </c>
      <c r="P86" s="231">
        <v>0.48</v>
      </c>
      <c r="Q86" s="231">
        <f>ROUND(E86*P86,2)</f>
        <v>88.9</v>
      </c>
      <c r="R86" s="231"/>
      <c r="S86" s="231" t="s">
        <v>133</v>
      </c>
      <c r="T86" s="231" t="s">
        <v>178</v>
      </c>
      <c r="U86" s="231">
        <v>0.06</v>
      </c>
      <c r="V86" s="231">
        <f>ROUND(E86*U86,2)</f>
        <v>11.11</v>
      </c>
      <c r="W86" s="231"/>
      <c r="X86" s="231" t="s">
        <v>179</v>
      </c>
      <c r="Y86" s="211"/>
      <c r="Z86" s="211"/>
      <c r="AA86" s="211"/>
      <c r="AB86" s="211"/>
      <c r="AC86" s="211"/>
      <c r="AD86" s="211"/>
      <c r="AE86" s="211"/>
      <c r="AF86" s="211"/>
      <c r="AG86" s="211" t="s">
        <v>180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28"/>
      <c r="B87" s="229"/>
      <c r="C87" s="268" t="s">
        <v>388</v>
      </c>
      <c r="D87" s="259"/>
      <c r="E87" s="260">
        <v>185.2</v>
      </c>
      <c r="F87" s="231"/>
      <c r="G87" s="231"/>
      <c r="H87" s="231"/>
      <c r="I87" s="231"/>
      <c r="J87" s="231"/>
      <c r="K87" s="231"/>
      <c r="L87" s="231"/>
      <c r="M87" s="231"/>
      <c r="N87" s="231"/>
      <c r="O87" s="231"/>
      <c r="P87" s="231"/>
      <c r="Q87" s="231"/>
      <c r="R87" s="231"/>
      <c r="S87" s="231"/>
      <c r="T87" s="231"/>
      <c r="U87" s="231"/>
      <c r="V87" s="231"/>
      <c r="W87" s="231"/>
      <c r="X87" s="231"/>
      <c r="Y87" s="211"/>
      <c r="Z87" s="211"/>
      <c r="AA87" s="211"/>
      <c r="AB87" s="211"/>
      <c r="AC87" s="211"/>
      <c r="AD87" s="211"/>
      <c r="AE87" s="211"/>
      <c r="AF87" s="211"/>
      <c r="AG87" s="211" t="s">
        <v>183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x14ac:dyDescent="0.2">
      <c r="A88" s="234" t="s">
        <v>128</v>
      </c>
      <c r="B88" s="235" t="s">
        <v>85</v>
      </c>
      <c r="C88" s="249" t="s">
        <v>86</v>
      </c>
      <c r="D88" s="236"/>
      <c r="E88" s="237"/>
      <c r="F88" s="238"/>
      <c r="G88" s="239">
        <f>SUMIF(AG89:AG89,"&lt;&gt;NOR",G89:G89)</f>
        <v>0</v>
      </c>
      <c r="H88" s="233"/>
      <c r="I88" s="233">
        <f>SUM(I89:I89)</f>
        <v>0</v>
      </c>
      <c r="J88" s="233"/>
      <c r="K88" s="233">
        <f>SUM(K89:K89)</f>
        <v>0</v>
      </c>
      <c r="L88" s="233"/>
      <c r="M88" s="233">
        <f>SUM(M89:M89)</f>
        <v>0</v>
      </c>
      <c r="N88" s="233"/>
      <c r="O88" s="233">
        <f>SUM(O89:O89)</f>
        <v>0</v>
      </c>
      <c r="P88" s="233"/>
      <c r="Q88" s="233">
        <f>SUM(Q89:Q89)</f>
        <v>0</v>
      </c>
      <c r="R88" s="233"/>
      <c r="S88" s="233"/>
      <c r="T88" s="233"/>
      <c r="U88" s="233"/>
      <c r="V88" s="233">
        <f>SUM(V89:V89)</f>
        <v>73.81</v>
      </c>
      <c r="W88" s="233"/>
      <c r="X88" s="233"/>
      <c r="AG88" t="s">
        <v>129</v>
      </c>
    </row>
    <row r="89" spans="1:60" outlineLevel="1" x14ac:dyDescent="0.2">
      <c r="A89" s="261">
        <v>19</v>
      </c>
      <c r="B89" s="262" t="s">
        <v>391</v>
      </c>
      <c r="C89" s="269" t="s">
        <v>392</v>
      </c>
      <c r="D89" s="263" t="s">
        <v>186</v>
      </c>
      <c r="E89" s="264">
        <v>189.25545</v>
      </c>
      <c r="F89" s="265"/>
      <c r="G89" s="266">
        <f>ROUND(E89*F89,2)</f>
        <v>0</v>
      </c>
      <c r="H89" s="232"/>
      <c r="I89" s="231">
        <f>ROUND(E89*H89,2)</f>
        <v>0</v>
      </c>
      <c r="J89" s="232"/>
      <c r="K89" s="231">
        <f>ROUND(E89*J89,2)</f>
        <v>0</v>
      </c>
      <c r="L89" s="231">
        <v>15</v>
      </c>
      <c r="M89" s="231">
        <f>G89*(1+L89/100)</f>
        <v>0</v>
      </c>
      <c r="N89" s="231">
        <v>0</v>
      </c>
      <c r="O89" s="231">
        <f>ROUND(E89*N89,2)</f>
        <v>0</v>
      </c>
      <c r="P89" s="231">
        <v>0</v>
      </c>
      <c r="Q89" s="231">
        <f>ROUND(E89*P89,2)</f>
        <v>0</v>
      </c>
      <c r="R89" s="231"/>
      <c r="S89" s="231" t="s">
        <v>133</v>
      </c>
      <c r="T89" s="231" t="s">
        <v>178</v>
      </c>
      <c r="U89" s="231">
        <v>0.39</v>
      </c>
      <c r="V89" s="231">
        <f>ROUND(E89*U89,2)</f>
        <v>73.81</v>
      </c>
      <c r="W89" s="231"/>
      <c r="X89" s="231" t="s">
        <v>221</v>
      </c>
      <c r="Y89" s="211"/>
      <c r="Z89" s="211"/>
      <c r="AA89" s="211"/>
      <c r="AB89" s="211"/>
      <c r="AC89" s="211"/>
      <c r="AD89" s="211"/>
      <c r="AE89" s="211"/>
      <c r="AF89" s="211"/>
      <c r="AG89" s="211" t="s">
        <v>222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x14ac:dyDescent="0.2">
      <c r="A90" s="234" t="s">
        <v>128</v>
      </c>
      <c r="B90" s="235" t="s">
        <v>87</v>
      </c>
      <c r="C90" s="249" t="s">
        <v>88</v>
      </c>
      <c r="D90" s="236"/>
      <c r="E90" s="237"/>
      <c r="F90" s="238"/>
      <c r="G90" s="239">
        <f>SUMIF(AG91:AG97,"&lt;&gt;NOR",G91:G97)</f>
        <v>0</v>
      </c>
      <c r="H90" s="233"/>
      <c r="I90" s="233">
        <f>SUM(I91:I97)</f>
        <v>0</v>
      </c>
      <c r="J90" s="233"/>
      <c r="K90" s="233">
        <f>SUM(K91:K97)</f>
        <v>0</v>
      </c>
      <c r="L90" s="233"/>
      <c r="M90" s="233">
        <f>SUM(M91:M97)</f>
        <v>0</v>
      </c>
      <c r="N90" s="233"/>
      <c r="O90" s="233">
        <f>SUM(O91:O97)</f>
        <v>0.04</v>
      </c>
      <c r="P90" s="233"/>
      <c r="Q90" s="233">
        <f>SUM(Q91:Q97)</f>
        <v>0</v>
      </c>
      <c r="R90" s="233"/>
      <c r="S90" s="233"/>
      <c r="T90" s="233"/>
      <c r="U90" s="233"/>
      <c r="V90" s="233">
        <f>SUM(V91:V97)</f>
        <v>7.58</v>
      </c>
      <c r="W90" s="233"/>
      <c r="X90" s="233"/>
      <c r="AG90" t="s">
        <v>129</v>
      </c>
    </row>
    <row r="91" spans="1:60" outlineLevel="1" x14ac:dyDescent="0.2">
      <c r="A91" s="240">
        <v>20</v>
      </c>
      <c r="B91" s="241" t="s">
        <v>223</v>
      </c>
      <c r="C91" s="250" t="s">
        <v>224</v>
      </c>
      <c r="D91" s="242" t="s">
        <v>193</v>
      </c>
      <c r="E91" s="243">
        <v>29.15</v>
      </c>
      <c r="F91" s="244"/>
      <c r="G91" s="245">
        <f>ROUND(E91*F91,2)</f>
        <v>0</v>
      </c>
      <c r="H91" s="232"/>
      <c r="I91" s="231">
        <f>ROUND(E91*H91,2)</f>
        <v>0</v>
      </c>
      <c r="J91" s="232"/>
      <c r="K91" s="231">
        <f>ROUND(E91*J91,2)</f>
        <v>0</v>
      </c>
      <c r="L91" s="231">
        <v>15</v>
      </c>
      <c r="M91" s="231">
        <f>G91*(1+L91/100)</f>
        <v>0</v>
      </c>
      <c r="N91" s="231">
        <v>0</v>
      </c>
      <c r="O91" s="231">
        <f>ROUND(E91*N91,2)</f>
        <v>0</v>
      </c>
      <c r="P91" s="231">
        <v>0</v>
      </c>
      <c r="Q91" s="231">
        <f>ROUND(E91*P91,2)</f>
        <v>0</v>
      </c>
      <c r="R91" s="231"/>
      <c r="S91" s="231" t="s">
        <v>133</v>
      </c>
      <c r="T91" s="231" t="s">
        <v>178</v>
      </c>
      <c r="U91" s="231">
        <v>0.16</v>
      </c>
      <c r="V91" s="231">
        <f>ROUND(E91*U91,2)</f>
        <v>4.66</v>
      </c>
      <c r="W91" s="231"/>
      <c r="X91" s="231" t="s">
        <v>179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180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28"/>
      <c r="B92" s="229"/>
      <c r="C92" s="268" t="s">
        <v>393</v>
      </c>
      <c r="D92" s="259"/>
      <c r="E92" s="260">
        <v>29.15</v>
      </c>
      <c r="F92" s="231"/>
      <c r="G92" s="231"/>
      <c r="H92" s="231"/>
      <c r="I92" s="231"/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11"/>
      <c r="Z92" s="211"/>
      <c r="AA92" s="211"/>
      <c r="AB92" s="211"/>
      <c r="AC92" s="211"/>
      <c r="AD92" s="211"/>
      <c r="AE92" s="211"/>
      <c r="AF92" s="211"/>
      <c r="AG92" s="211" t="s">
        <v>183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ht="22.5" outlineLevel="1" x14ac:dyDescent="0.2">
      <c r="A93" s="240">
        <v>21</v>
      </c>
      <c r="B93" s="241" t="s">
        <v>227</v>
      </c>
      <c r="C93" s="250" t="s">
        <v>228</v>
      </c>
      <c r="D93" s="242" t="s">
        <v>229</v>
      </c>
      <c r="E93" s="243">
        <v>29.15</v>
      </c>
      <c r="F93" s="244"/>
      <c r="G93" s="245">
        <f>ROUND(E93*F93,2)</f>
        <v>0</v>
      </c>
      <c r="H93" s="232"/>
      <c r="I93" s="231">
        <f>ROUND(E93*H93,2)</f>
        <v>0</v>
      </c>
      <c r="J93" s="232"/>
      <c r="K93" s="231">
        <f>ROUND(E93*J93,2)</f>
        <v>0</v>
      </c>
      <c r="L93" s="231">
        <v>15</v>
      </c>
      <c r="M93" s="231">
        <f>G93*(1+L93/100)</f>
        <v>0</v>
      </c>
      <c r="N93" s="231">
        <v>5.2999999999999998E-4</v>
      </c>
      <c r="O93" s="231">
        <f>ROUND(E93*N93,2)</f>
        <v>0.02</v>
      </c>
      <c r="P93" s="231">
        <v>0</v>
      </c>
      <c r="Q93" s="231">
        <f>ROUND(E93*P93,2)</f>
        <v>0</v>
      </c>
      <c r="R93" s="231"/>
      <c r="S93" s="231" t="s">
        <v>133</v>
      </c>
      <c r="T93" s="231" t="s">
        <v>178</v>
      </c>
      <c r="U93" s="231">
        <v>0.1</v>
      </c>
      <c r="V93" s="231">
        <f>ROUND(E93*U93,2)</f>
        <v>2.92</v>
      </c>
      <c r="W93" s="231"/>
      <c r="X93" s="231" t="s">
        <v>179</v>
      </c>
      <c r="Y93" s="211"/>
      <c r="Z93" s="211"/>
      <c r="AA93" s="211"/>
      <c r="AB93" s="211"/>
      <c r="AC93" s="211"/>
      <c r="AD93" s="211"/>
      <c r="AE93" s="211"/>
      <c r="AF93" s="211"/>
      <c r="AG93" s="211" t="s">
        <v>180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28"/>
      <c r="B94" s="229"/>
      <c r="C94" s="268" t="s">
        <v>394</v>
      </c>
      <c r="D94" s="259"/>
      <c r="E94" s="260">
        <v>29.15</v>
      </c>
      <c r="F94" s="231"/>
      <c r="G94" s="231"/>
      <c r="H94" s="231"/>
      <c r="I94" s="231"/>
      <c r="J94" s="231"/>
      <c r="K94" s="231"/>
      <c r="L94" s="231"/>
      <c r="M94" s="231"/>
      <c r="N94" s="231"/>
      <c r="O94" s="231"/>
      <c r="P94" s="231"/>
      <c r="Q94" s="231"/>
      <c r="R94" s="231"/>
      <c r="S94" s="231"/>
      <c r="T94" s="231"/>
      <c r="U94" s="231"/>
      <c r="V94" s="231"/>
      <c r="W94" s="231"/>
      <c r="X94" s="231"/>
      <c r="Y94" s="211"/>
      <c r="Z94" s="211"/>
      <c r="AA94" s="211"/>
      <c r="AB94" s="211"/>
      <c r="AC94" s="211"/>
      <c r="AD94" s="211"/>
      <c r="AE94" s="211"/>
      <c r="AF94" s="211"/>
      <c r="AG94" s="211" t="s">
        <v>183</v>
      </c>
      <c r="AH94" s="211">
        <v>0</v>
      </c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40">
        <v>22</v>
      </c>
      <c r="B95" s="241" t="s">
        <v>232</v>
      </c>
      <c r="C95" s="250" t="s">
        <v>233</v>
      </c>
      <c r="D95" s="242" t="s">
        <v>193</v>
      </c>
      <c r="E95" s="243">
        <v>33.522500000000001</v>
      </c>
      <c r="F95" s="244"/>
      <c r="G95" s="245">
        <f>ROUND(E95*F95,2)</f>
        <v>0</v>
      </c>
      <c r="H95" s="232"/>
      <c r="I95" s="231">
        <f>ROUND(E95*H95,2)</f>
        <v>0</v>
      </c>
      <c r="J95" s="232"/>
      <c r="K95" s="231">
        <f>ROUND(E95*J95,2)</f>
        <v>0</v>
      </c>
      <c r="L95" s="231">
        <v>15</v>
      </c>
      <c r="M95" s="231">
        <f>G95*(1+L95/100)</f>
        <v>0</v>
      </c>
      <c r="N95" s="231">
        <v>5.5000000000000003E-4</v>
      </c>
      <c r="O95" s="231">
        <f>ROUND(E95*N95,2)</f>
        <v>0.02</v>
      </c>
      <c r="P95" s="231">
        <v>0</v>
      </c>
      <c r="Q95" s="231">
        <f>ROUND(E95*P95,2)</f>
        <v>0</v>
      </c>
      <c r="R95" s="231" t="s">
        <v>187</v>
      </c>
      <c r="S95" s="231" t="s">
        <v>133</v>
      </c>
      <c r="T95" s="231" t="s">
        <v>178</v>
      </c>
      <c r="U95" s="231">
        <v>0</v>
      </c>
      <c r="V95" s="231">
        <f>ROUND(E95*U95,2)</f>
        <v>0</v>
      </c>
      <c r="W95" s="231"/>
      <c r="X95" s="231" t="s">
        <v>188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189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28"/>
      <c r="B96" s="229"/>
      <c r="C96" s="268" t="s">
        <v>395</v>
      </c>
      <c r="D96" s="259"/>
      <c r="E96" s="260">
        <v>33.522500000000001</v>
      </c>
      <c r="F96" s="231"/>
      <c r="G96" s="231"/>
      <c r="H96" s="231"/>
      <c r="I96" s="231"/>
      <c r="J96" s="231"/>
      <c r="K96" s="231"/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11"/>
      <c r="Z96" s="211"/>
      <c r="AA96" s="211"/>
      <c r="AB96" s="211"/>
      <c r="AC96" s="211"/>
      <c r="AD96" s="211"/>
      <c r="AE96" s="211"/>
      <c r="AF96" s="211"/>
      <c r="AG96" s="211" t="s">
        <v>183</v>
      </c>
      <c r="AH96" s="211">
        <v>5</v>
      </c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28">
        <v>23</v>
      </c>
      <c r="B97" s="229" t="s">
        <v>235</v>
      </c>
      <c r="C97" s="270" t="s">
        <v>236</v>
      </c>
      <c r="D97" s="230" t="s">
        <v>0</v>
      </c>
      <c r="E97" s="267"/>
      <c r="F97" s="232"/>
      <c r="G97" s="231">
        <f>ROUND(E97*F97,2)</f>
        <v>0</v>
      </c>
      <c r="H97" s="232"/>
      <c r="I97" s="231">
        <f>ROUND(E97*H97,2)</f>
        <v>0</v>
      </c>
      <c r="J97" s="232"/>
      <c r="K97" s="231">
        <f>ROUND(E97*J97,2)</f>
        <v>0</v>
      </c>
      <c r="L97" s="231">
        <v>15</v>
      </c>
      <c r="M97" s="231">
        <f>G97*(1+L97/100)</f>
        <v>0</v>
      </c>
      <c r="N97" s="231">
        <v>0</v>
      </c>
      <c r="O97" s="231">
        <f>ROUND(E97*N97,2)</f>
        <v>0</v>
      </c>
      <c r="P97" s="231">
        <v>0</v>
      </c>
      <c r="Q97" s="231">
        <f>ROUND(E97*P97,2)</f>
        <v>0</v>
      </c>
      <c r="R97" s="231"/>
      <c r="S97" s="231" t="s">
        <v>133</v>
      </c>
      <c r="T97" s="231" t="s">
        <v>178</v>
      </c>
      <c r="U97" s="231">
        <v>0</v>
      </c>
      <c r="V97" s="231">
        <f>ROUND(E97*U97,2)</f>
        <v>0</v>
      </c>
      <c r="W97" s="231"/>
      <c r="X97" s="231" t="s">
        <v>221</v>
      </c>
      <c r="Y97" s="211"/>
      <c r="Z97" s="211"/>
      <c r="AA97" s="211"/>
      <c r="AB97" s="211"/>
      <c r="AC97" s="211"/>
      <c r="AD97" s="211"/>
      <c r="AE97" s="211"/>
      <c r="AF97" s="211"/>
      <c r="AG97" s="211" t="s">
        <v>222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x14ac:dyDescent="0.2">
      <c r="A98" s="234" t="s">
        <v>128</v>
      </c>
      <c r="B98" s="235" t="s">
        <v>97</v>
      </c>
      <c r="C98" s="249" t="s">
        <v>98</v>
      </c>
      <c r="D98" s="236"/>
      <c r="E98" s="237"/>
      <c r="F98" s="238"/>
      <c r="G98" s="239">
        <f>SUMIF(AG99:AG103,"&lt;&gt;NOR",G99:G103)</f>
        <v>0</v>
      </c>
      <c r="H98" s="233"/>
      <c r="I98" s="233">
        <f>SUM(I99:I103)</f>
        <v>0</v>
      </c>
      <c r="J98" s="233"/>
      <c r="K98" s="233">
        <f>SUM(K99:K103)</f>
        <v>0</v>
      </c>
      <c r="L98" s="233"/>
      <c r="M98" s="233">
        <f>SUM(M99:M103)</f>
        <v>0</v>
      </c>
      <c r="N98" s="233"/>
      <c r="O98" s="233">
        <f>SUM(O99:O103)</f>
        <v>0</v>
      </c>
      <c r="P98" s="233"/>
      <c r="Q98" s="233">
        <f>SUM(Q99:Q103)</f>
        <v>0</v>
      </c>
      <c r="R98" s="233"/>
      <c r="S98" s="233"/>
      <c r="T98" s="233"/>
      <c r="U98" s="233"/>
      <c r="V98" s="233">
        <f>SUM(V99:V103)</f>
        <v>260.69</v>
      </c>
      <c r="W98" s="233"/>
      <c r="X98" s="233"/>
      <c r="AG98" t="s">
        <v>129</v>
      </c>
    </row>
    <row r="99" spans="1:60" outlineLevel="1" x14ac:dyDescent="0.2">
      <c r="A99" s="261">
        <v>24</v>
      </c>
      <c r="B99" s="262" t="s">
        <v>264</v>
      </c>
      <c r="C99" s="269" t="s">
        <v>265</v>
      </c>
      <c r="D99" s="263" t="s">
        <v>186</v>
      </c>
      <c r="E99" s="264">
        <v>170.38399999999999</v>
      </c>
      <c r="F99" s="265"/>
      <c r="G99" s="266">
        <f>ROUND(E99*F99,2)</f>
        <v>0</v>
      </c>
      <c r="H99" s="232"/>
      <c r="I99" s="231">
        <f>ROUND(E99*H99,2)</f>
        <v>0</v>
      </c>
      <c r="J99" s="232"/>
      <c r="K99" s="231">
        <f>ROUND(E99*J99,2)</f>
        <v>0</v>
      </c>
      <c r="L99" s="231">
        <v>15</v>
      </c>
      <c r="M99" s="231">
        <f>G99*(1+L99/100)</f>
        <v>0</v>
      </c>
      <c r="N99" s="231">
        <v>0</v>
      </c>
      <c r="O99" s="231">
        <f>ROUND(E99*N99,2)</f>
        <v>0</v>
      </c>
      <c r="P99" s="231">
        <v>0</v>
      </c>
      <c r="Q99" s="231">
        <f>ROUND(E99*P99,2)</f>
        <v>0</v>
      </c>
      <c r="R99" s="231"/>
      <c r="S99" s="231" t="s">
        <v>133</v>
      </c>
      <c r="T99" s="231" t="s">
        <v>178</v>
      </c>
      <c r="U99" s="231">
        <v>0.94</v>
      </c>
      <c r="V99" s="231">
        <f>ROUND(E99*U99,2)</f>
        <v>160.16</v>
      </c>
      <c r="W99" s="231"/>
      <c r="X99" s="231" t="s">
        <v>266</v>
      </c>
      <c r="Y99" s="211"/>
      <c r="Z99" s="211"/>
      <c r="AA99" s="211"/>
      <c r="AB99" s="211"/>
      <c r="AC99" s="211"/>
      <c r="AD99" s="211"/>
      <c r="AE99" s="211"/>
      <c r="AF99" s="211"/>
      <c r="AG99" s="211" t="s">
        <v>267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61">
        <v>25</v>
      </c>
      <c r="B100" s="262" t="s">
        <v>268</v>
      </c>
      <c r="C100" s="269" t="s">
        <v>269</v>
      </c>
      <c r="D100" s="263" t="s">
        <v>186</v>
      </c>
      <c r="E100" s="264">
        <v>851.92</v>
      </c>
      <c r="F100" s="265"/>
      <c r="G100" s="266">
        <f>ROUND(E100*F100,2)</f>
        <v>0</v>
      </c>
      <c r="H100" s="232"/>
      <c r="I100" s="231">
        <f>ROUND(E100*H100,2)</f>
        <v>0</v>
      </c>
      <c r="J100" s="232"/>
      <c r="K100" s="231">
        <f>ROUND(E100*J100,2)</f>
        <v>0</v>
      </c>
      <c r="L100" s="231">
        <v>15</v>
      </c>
      <c r="M100" s="231">
        <f>G100*(1+L100/100)</f>
        <v>0</v>
      </c>
      <c r="N100" s="231">
        <v>0</v>
      </c>
      <c r="O100" s="231">
        <f>ROUND(E100*N100,2)</f>
        <v>0</v>
      </c>
      <c r="P100" s="231">
        <v>0</v>
      </c>
      <c r="Q100" s="231">
        <f>ROUND(E100*P100,2)</f>
        <v>0</v>
      </c>
      <c r="R100" s="231"/>
      <c r="S100" s="231" t="s">
        <v>133</v>
      </c>
      <c r="T100" s="231" t="s">
        <v>178</v>
      </c>
      <c r="U100" s="231">
        <v>0.11</v>
      </c>
      <c r="V100" s="231">
        <f>ROUND(E100*U100,2)</f>
        <v>93.71</v>
      </c>
      <c r="W100" s="231"/>
      <c r="X100" s="231" t="s">
        <v>266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267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61">
        <v>26</v>
      </c>
      <c r="B101" s="262" t="s">
        <v>270</v>
      </c>
      <c r="C101" s="269" t="s">
        <v>271</v>
      </c>
      <c r="D101" s="263" t="s">
        <v>186</v>
      </c>
      <c r="E101" s="264">
        <v>170.38399999999999</v>
      </c>
      <c r="F101" s="265"/>
      <c r="G101" s="266">
        <f>ROUND(E101*F101,2)</f>
        <v>0</v>
      </c>
      <c r="H101" s="232"/>
      <c r="I101" s="231">
        <f>ROUND(E101*H101,2)</f>
        <v>0</v>
      </c>
      <c r="J101" s="232"/>
      <c r="K101" s="231">
        <f>ROUND(E101*J101,2)</f>
        <v>0</v>
      </c>
      <c r="L101" s="231">
        <v>15</v>
      </c>
      <c r="M101" s="231">
        <f>G101*(1+L101/100)</f>
        <v>0</v>
      </c>
      <c r="N101" s="231">
        <v>0</v>
      </c>
      <c r="O101" s="231">
        <f>ROUND(E101*N101,2)</f>
        <v>0</v>
      </c>
      <c r="P101" s="231">
        <v>0</v>
      </c>
      <c r="Q101" s="231">
        <f>ROUND(E101*P101,2)</f>
        <v>0</v>
      </c>
      <c r="R101" s="231"/>
      <c r="S101" s="231" t="s">
        <v>133</v>
      </c>
      <c r="T101" s="231" t="s">
        <v>178</v>
      </c>
      <c r="U101" s="231">
        <v>0.04</v>
      </c>
      <c r="V101" s="231">
        <f>ROUND(E101*U101,2)</f>
        <v>6.82</v>
      </c>
      <c r="W101" s="231"/>
      <c r="X101" s="231" t="s">
        <v>266</v>
      </c>
      <c r="Y101" s="211"/>
      <c r="Z101" s="211"/>
      <c r="AA101" s="211"/>
      <c r="AB101" s="211"/>
      <c r="AC101" s="211"/>
      <c r="AD101" s="211"/>
      <c r="AE101" s="211"/>
      <c r="AF101" s="211"/>
      <c r="AG101" s="211" t="s">
        <v>267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61">
        <v>27</v>
      </c>
      <c r="B102" s="262" t="s">
        <v>272</v>
      </c>
      <c r="C102" s="269" t="s">
        <v>273</v>
      </c>
      <c r="D102" s="263" t="s">
        <v>186</v>
      </c>
      <c r="E102" s="264">
        <v>851.92</v>
      </c>
      <c r="F102" s="265"/>
      <c r="G102" s="266">
        <f>ROUND(E102*F102,2)</f>
        <v>0</v>
      </c>
      <c r="H102" s="232"/>
      <c r="I102" s="231">
        <f>ROUND(E102*H102,2)</f>
        <v>0</v>
      </c>
      <c r="J102" s="232"/>
      <c r="K102" s="231">
        <f>ROUND(E102*J102,2)</f>
        <v>0</v>
      </c>
      <c r="L102" s="231">
        <v>15</v>
      </c>
      <c r="M102" s="231">
        <f>G102*(1+L102/100)</f>
        <v>0</v>
      </c>
      <c r="N102" s="231">
        <v>0</v>
      </c>
      <c r="O102" s="231">
        <f>ROUND(E102*N102,2)</f>
        <v>0</v>
      </c>
      <c r="P102" s="231">
        <v>0</v>
      </c>
      <c r="Q102" s="231">
        <f>ROUND(E102*P102,2)</f>
        <v>0</v>
      </c>
      <c r="R102" s="231"/>
      <c r="S102" s="231" t="s">
        <v>133</v>
      </c>
      <c r="T102" s="231" t="s">
        <v>178</v>
      </c>
      <c r="U102" s="231">
        <v>0</v>
      </c>
      <c r="V102" s="231">
        <f>ROUND(E102*U102,2)</f>
        <v>0</v>
      </c>
      <c r="W102" s="231"/>
      <c r="X102" s="231" t="s">
        <v>266</v>
      </c>
      <c r="Y102" s="211"/>
      <c r="Z102" s="211"/>
      <c r="AA102" s="211"/>
      <c r="AB102" s="211"/>
      <c r="AC102" s="211"/>
      <c r="AD102" s="211"/>
      <c r="AE102" s="211"/>
      <c r="AF102" s="211"/>
      <c r="AG102" s="211" t="s">
        <v>267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40">
        <v>28</v>
      </c>
      <c r="B103" s="241" t="s">
        <v>274</v>
      </c>
      <c r="C103" s="250" t="s">
        <v>275</v>
      </c>
      <c r="D103" s="242" t="s">
        <v>186</v>
      </c>
      <c r="E103" s="243">
        <v>170.38399999999999</v>
      </c>
      <c r="F103" s="244"/>
      <c r="G103" s="245">
        <f>ROUND(E103*F103,2)</f>
        <v>0</v>
      </c>
      <c r="H103" s="232"/>
      <c r="I103" s="231">
        <f>ROUND(E103*H103,2)</f>
        <v>0</v>
      </c>
      <c r="J103" s="232"/>
      <c r="K103" s="231">
        <f>ROUND(E103*J103,2)</f>
        <v>0</v>
      </c>
      <c r="L103" s="231">
        <v>15</v>
      </c>
      <c r="M103" s="231">
        <f>G103*(1+L103/100)</f>
        <v>0</v>
      </c>
      <c r="N103" s="231">
        <v>0</v>
      </c>
      <c r="O103" s="231">
        <f>ROUND(E103*N103,2)</f>
        <v>0</v>
      </c>
      <c r="P103" s="231">
        <v>0</v>
      </c>
      <c r="Q103" s="231">
        <f>ROUND(E103*P103,2)</f>
        <v>0</v>
      </c>
      <c r="R103" s="231"/>
      <c r="S103" s="231" t="s">
        <v>133</v>
      </c>
      <c r="T103" s="231" t="s">
        <v>178</v>
      </c>
      <c r="U103" s="231">
        <v>0</v>
      </c>
      <c r="V103" s="231">
        <f>ROUND(E103*U103,2)</f>
        <v>0</v>
      </c>
      <c r="W103" s="231"/>
      <c r="X103" s="231" t="s">
        <v>266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267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x14ac:dyDescent="0.2">
      <c r="A104" s="3"/>
      <c r="B104" s="4"/>
      <c r="C104" s="252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AE104">
        <v>15</v>
      </c>
      <c r="AF104">
        <v>21</v>
      </c>
      <c r="AG104" t="s">
        <v>115</v>
      </c>
    </row>
    <row r="105" spans="1:60" x14ac:dyDescent="0.2">
      <c r="A105" s="214"/>
      <c r="B105" s="215" t="s">
        <v>31</v>
      </c>
      <c r="C105" s="253"/>
      <c r="D105" s="216"/>
      <c r="E105" s="217"/>
      <c r="F105" s="217"/>
      <c r="G105" s="248">
        <f>G8+G30+G41+G80+G83+G88+G90+G98</f>
        <v>0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AE105">
        <f>SUMIF(L7:L103,AE104,G7:G103)</f>
        <v>0</v>
      </c>
      <c r="AF105">
        <f>SUMIF(L7:L103,AF104,G7:G103)</f>
        <v>0</v>
      </c>
      <c r="AG105" t="s">
        <v>171</v>
      </c>
    </row>
    <row r="106" spans="1:60" x14ac:dyDescent="0.2">
      <c r="A106" s="3"/>
      <c r="B106" s="4"/>
      <c r="C106" s="252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60" x14ac:dyDescent="0.2">
      <c r="A107" s="3"/>
      <c r="B107" s="4"/>
      <c r="C107" s="252"/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60" x14ac:dyDescent="0.2">
      <c r="A108" s="218" t="s">
        <v>172</v>
      </c>
      <c r="B108" s="218"/>
      <c r="C108" s="254"/>
      <c r="D108" s="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60" x14ac:dyDescent="0.2">
      <c r="A109" s="219"/>
      <c r="B109" s="220"/>
      <c r="C109" s="255"/>
      <c r="D109" s="220"/>
      <c r="E109" s="220"/>
      <c r="F109" s="220"/>
      <c r="G109" s="221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AG109" t="s">
        <v>173</v>
      </c>
    </row>
    <row r="110" spans="1:60" x14ac:dyDescent="0.2">
      <c r="A110" s="222"/>
      <c r="B110" s="223"/>
      <c r="C110" s="256"/>
      <c r="D110" s="223"/>
      <c r="E110" s="223"/>
      <c r="F110" s="223"/>
      <c r="G110" s="224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60" x14ac:dyDescent="0.2">
      <c r="A111" s="222"/>
      <c r="B111" s="223"/>
      <c r="C111" s="256"/>
      <c r="D111" s="223"/>
      <c r="E111" s="223"/>
      <c r="F111" s="223"/>
      <c r="G111" s="224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60" x14ac:dyDescent="0.2">
      <c r="A112" s="222"/>
      <c r="B112" s="223"/>
      <c r="C112" s="256"/>
      <c r="D112" s="223"/>
      <c r="E112" s="223"/>
      <c r="F112" s="223"/>
      <c r="G112" s="224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33" x14ac:dyDescent="0.2">
      <c r="A113" s="225"/>
      <c r="B113" s="226"/>
      <c r="C113" s="257"/>
      <c r="D113" s="226"/>
      <c r="E113" s="226"/>
      <c r="F113" s="226"/>
      <c r="G113" s="227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33" x14ac:dyDescent="0.2">
      <c r="A114" s="3"/>
      <c r="B114" s="4"/>
      <c r="C114" s="252"/>
      <c r="D114" s="6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33" x14ac:dyDescent="0.2">
      <c r="C115" s="258"/>
      <c r="D115" s="10"/>
      <c r="AG115" t="s">
        <v>174</v>
      </c>
    </row>
    <row r="116" spans="1:33" x14ac:dyDescent="0.2">
      <c r="D116" s="10"/>
    </row>
    <row r="117" spans="1:33" x14ac:dyDescent="0.2">
      <c r="D117" s="10"/>
    </row>
    <row r="118" spans="1:33" x14ac:dyDescent="0.2">
      <c r="D118" s="10"/>
    </row>
    <row r="119" spans="1:33" x14ac:dyDescent="0.2">
      <c r="D119" s="10"/>
    </row>
    <row r="120" spans="1:33" x14ac:dyDescent="0.2">
      <c r="D120" s="10"/>
    </row>
    <row r="121" spans="1:33" x14ac:dyDescent="0.2">
      <c r="D121" s="10"/>
    </row>
    <row r="122" spans="1:33" x14ac:dyDescent="0.2">
      <c r="D122" s="10"/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0">
    <mergeCell ref="A1:G1"/>
    <mergeCell ref="C2:G2"/>
    <mergeCell ref="C3:G3"/>
    <mergeCell ref="C4:G4"/>
    <mergeCell ref="A108:C108"/>
    <mergeCell ref="A109:G113"/>
    <mergeCell ref="C16:G16"/>
    <mergeCell ref="C25:G25"/>
    <mergeCell ref="C43:G43"/>
    <mergeCell ref="C67:G6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102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103</v>
      </c>
    </row>
    <row r="3" spans="1:60" ht="24.95" customHeight="1" x14ac:dyDescent="0.2">
      <c r="A3" s="197" t="s">
        <v>9</v>
      </c>
      <c r="B3" s="49" t="s">
        <v>62</v>
      </c>
      <c r="C3" s="200" t="s">
        <v>63</v>
      </c>
      <c r="D3" s="198"/>
      <c r="E3" s="198"/>
      <c r="F3" s="198"/>
      <c r="G3" s="199"/>
      <c r="AC3" s="176" t="s">
        <v>103</v>
      </c>
      <c r="AG3" t="s">
        <v>105</v>
      </c>
    </row>
    <row r="4" spans="1:60" ht="24.95" customHeight="1" x14ac:dyDescent="0.2">
      <c r="A4" s="201" t="s">
        <v>10</v>
      </c>
      <c r="B4" s="202" t="s">
        <v>58</v>
      </c>
      <c r="C4" s="203" t="s">
        <v>63</v>
      </c>
      <c r="D4" s="204"/>
      <c r="E4" s="204"/>
      <c r="F4" s="204"/>
      <c r="G4" s="205"/>
      <c r="AG4" t="s">
        <v>106</v>
      </c>
    </row>
    <row r="5" spans="1:60" x14ac:dyDescent="0.2">
      <c r="D5" s="10"/>
    </row>
    <row r="6" spans="1:60" ht="38.25" x14ac:dyDescent="0.2">
      <c r="A6" s="207" t="s">
        <v>107</v>
      </c>
      <c r="B6" s="209" t="s">
        <v>108</v>
      </c>
      <c r="C6" s="209" t="s">
        <v>109</v>
      </c>
      <c r="D6" s="208" t="s">
        <v>110</v>
      </c>
      <c r="E6" s="207" t="s">
        <v>111</v>
      </c>
      <c r="F6" s="206" t="s">
        <v>112</v>
      </c>
      <c r="G6" s="207" t="s">
        <v>31</v>
      </c>
      <c r="H6" s="210" t="s">
        <v>32</v>
      </c>
      <c r="I6" s="210" t="s">
        <v>113</v>
      </c>
      <c r="J6" s="210" t="s">
        <v>33</v>
      </c>
      <c r="K6" s="210" t="s">
        <v>114</v>
      </c>
      <c r="L6" s="210" t="s">
        <v>115</v>
      </c>
      <c r="M6" s="210" t="s">
        <v>116</v>
      </c>
      <c r="N6" s="210" t="s">
        <v>117</v>
      </c>
      <c r="O6" s="210" t="s">
        <v>118</v>
      </c>
      <c r="P6" s="210" t="s">
        <v>119</v>
      </c>
      <c r="Q6" s="210" t="s">
        <v>120</v>
      </c>
      <c r="R6" s="210" t="s">
        <v>121</v>
      </c>
      <c r="S6" s="210" t="s">
        <v>122</v>
      </c>
      <c r="T6" s="210" t="s">
        <v>123</v>
      </c>
      <c r="U6" s="210" t="s">
        <v>124</v>
      </c>
      <c r="V6" s="210" t="s">
        <v>125</v>
      </c>
      <c r="W6" s="210" t="s">
        <v>126</v>
      </c>
      <c r="X6" s="210" t="s">
        <v>127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4" t="s">
        <v>128</v>
      </c>
      <c r="B8" s="235" t="s">
        <v>58</v>
      </c>
      <c r="C8" s="249" t="s">
        <v>68</v>
      </c>
      <c r="D8" s="236"/>
      <c r="E8" s="237"/>
      <c r="F8" s="238"/>
      <c r="G8" s="239">
        <f>SUMIF(AG9:AG13,"&lt;&gt;NOR",G9:G13)</f>
        <v>0</v>
      </c>
      <c r="H8" s="233"/>
      <c r="I8" s="233">
        <f>SUM(I9:I13)</f>
        <v>0</v>
      </c>
      <c r="J8" s="233"/>
      <c r="K8" s="233">
        <f>SUM(K9:K13)</f>
        <v>0</v>
      </c>
      <c r="L8" s="233"/>
      <c r="M8" s="233">
        <f>SUM(M9:M13)</f>
        <v>0</v>
      </c>
      <c r="N8" s="233"/>
      <c r="O8" s="233">
        <f>SUM(O9:O13)</f>
        <v>0</v>
      </c>
      <c r="P8" s="233"/>
      <c r="Q8" s="233">
        <f>SUM(Q9:Q13)</f>
        <v>0</v>
      </c>
      <c r="R8" s="233"/>
      <c r="S8" s="233"/>
      <c r="T8" s="233"/>
      <c r="U8" s="233"/>
      <c r="V8" s="233">
        <f>SUM(V9:V13)</f>
        <v>14.549999999999999</v>
      </c>
      <c r="W8" s="233"/>
      <c r="X8" s="233"/>
      <c r="AG8" t="s">
        <v>129</v>
      </c>
    </row>
    <row r="9" spans="1:60" outlineLevel="1" x14ac:dyDescent="0.2">
      <c r="A9" s="240">
        <v>1</v>
      </c>
      <c r="B9" s="241" t="s">
        <v>282</v>
      </c>
      <c r="C9" s="250" t="s">
        <v>283</v>
      </c>
      <c r="D9" s="242" t="s">
        <v>177</v>
      </c>
      <c r="E9" s="243">
        <v>3.9</v>
      </c>
      <c r="F9" s="244"/>
      <c r="G9" s="245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15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 t="s">
        <v>133</v>
      </c>
      <c r="T9" s="231" t="s">
        <v>178</v>
      </c>
      <c r="U9" s="231">
        <v>3.53</v>
      </c>
      <c r="V9" s="231">
        <f>ROUND(E9*U9,2)</f>
        <v>13.77</v>
      </c>
      <c r="W9" s="231"/>
      <c r="X9" s="231" t="s">
        <v>179</v>
      </c>
      <c r="Y9" s="211"/>
      <c r="Z9" s="211"/>
      <c r="AA9" s="211"/>
      <c r="AB9" s="211"/>
      <c r="AC9" s="211"/>
      <c r="AD9" s="211"/>
      <c r="AE9" s="211"/>
      <c r="AF9" s="211"/>
      <c r="AG9" s="211" t="s">
        <v>180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68" t="s">
        <v>396</v>
      </c>
      <c r="D10" s="259"/>
      <c r="E10" s="260">
        <v>3.9</v>
      </c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1"/>
      <c r="Z10" s="211"/>
      <c r="AA10" s="211"/>
      <c r="AB10" s="211"/>
      <c r="AC10" s="211"/>
      <c r="AD10" s="211"/>
      <c r="AE10" s="211"/>
      <c r="AF10" s="211"/>
      <c r="AG10" s="211" t="s">
        <v>183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0">
        <v>2</v>
      </c>
      <c r="B11" s="241" t="s">
        <v>175</v>
      </c>
      <c r="C11" s="250" t="s">
        <v>176</v>
      </c>
      <c r="D11" s="242" t="s">
        <v>177</v>
      </c>
      <c r="E11" s="243">
        <v>3.9</v>
      </c>
      <c r="F11" s="244"/>
      <c r="G11" s="245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15</v>
      </c>
      <c r="M11" s="231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1"/>
      <c r="S11" s="231" t="s">
        <v>133</v>
      </c>
      <c r="T11" s="231" t="s">
        <v>178</v>
      </c>
      <c r="U11" s="231">
        <v>0.2</v>
      </c>
      <c r="V11" s="231">
        <f>ROUND(E11*U11,2)</f>
        <v>0.78</v>
      </c>
      <c r="W11" s="231"/>
      <c r="X11" s="231" t="s">
        <v>179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180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28"/>
      <c r="B12" s="229"/>
      <c r="C12" s="251" t="s">
        <v>181</v>
      </c>
      <c r="D12" s="247"/>
      <c r="E12" s="247"/>
      <c r="F12" s="247"/>
      <c r="G12" s="247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11"/>
      <c r="Z12" s="211"/>
      <c r="AA12" s="211"/>
      <c r="AB12" s="211"/>
      <c r="AC12" s="211"/>
      <c r="AD12" s="211"/>
      <c r="AE12" s="211"/>
      <c r="AF12" s="211"/>
      <c r="AG12" s="211" t="s">
        <v>138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28"/>
      <c r="B13" s="229"/>
      <c r="C13" s="268" t="s">
        <v>397</v>
      </c>
      <c r="D13" s="259"/>
      <c r="E13" s="260">
        <v>3.9</v>
      </c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11"/>
      <c r="Z13" s="211"/>
      <c r="AA13" s="211"/>
      <c r="AB13" s="211"/>
      <c r="AC13" s="211"/>
      <c r="AD13" s="211"/>
      <c r="AE13" s="211"/>
      <c r="AF13" s="211"/>
      <c r="AG13" s="211" t="s">
        <v>183</v>
      </c>
      <c r="AH13" s="211">
        <v>5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x14ac:dyDescent="0.2">
      <c r="A14" s="234" t="s">
        <v>128</v>
      </c>
      <c r="B14" s="235" t="s">
        <v>69</v>
      </c>
      <c r="C14" s="249" t="s">
        <v>70</v>
      </c>
      <c r="D14" s="236"/>
      <c r="E14" s="237"/>
      <c r="F14" s="238"/>
      <c r="G14" s="239">
        <f>SUMIF(AG15:AG20,"&lt;&gt;NOR",G15:G20)</f>
        <v>0</v>
      </c>
      <c r="H14" s="233"/>
      <c r="I14" s="233">
        <f>SUM(I15:I20)</f>
        <v>0</v>
      </c>
      <c r="J14" s="233"/>
      <c r="K14" s="233">
        <f>SUM(K15:K20)</f>
        <v>0</v>
      </c>
      <c r="L14" s="233"/>
      <c r="M14" s="233">
        <f>SUM(M15:M20)</f>
        <v>0</v>
      </c>
      <c r="N14" s="233"/>
      <c r="O14" s="233">
        <f>SUM(O15:O20)</f>
        <v>2</v>
      </c>
      <c r="P14" s="233"/>
      <c r="Q14" s="233">
        <f>SUM(Q15:Q20)</f>
        <v>0</v>
      </c>
      <c r="R14" s="233"/>
      <c r="S14" s="233"/>
      <c r="T14" s="233"/>
      <c r="U14" s="233"/>
      <c r="V14" s="233">
        <f>SUM(V15:V20)</f>
        <v>1.84</v>
      </c>
      <c r="W14" s="233"/>
      <c r="X14" s="233"/>
      <c r="AG14" t="s">
        <v>129</v>
      </c>
    </row>
    <row r="15" spans="1:60" outlineLevel="1" x14ac:dyDescent="0.2">
      <c r="A15" s="240">
        <v>3</v>
      </c>
      <c r="B15" s="241" t="s">
        <v>398</v>
      </c>
      <c r="C15" s="250" t="s">
        <v>399</v>
      </c>
      <c r="D15" s="242" t="s">
        <v>193</v>
      </c>
      <c r="E15" s="243">
        <v>3.9</v>
      </c>
      <c r="F15" s="244"/>
      <c r="G15" s="245">
        <f>ROUND(E15*F15,2)</f>
        <v>0</v>
      </c>
      <c r="H15" s="232"/>
      <c r="I15" s="231">
        <f>ROUND(E15*H15,2)</f>
        <v>0</v>
      </c>
      <c r="J15" s="232"/>
      <c r="K15" s="231">
        <f>ROUND(E15*J15,2)</f>
        <v>0</v>
      </c>
      <c r="L15" s="231">
        <v>15</v>
      </c>
      <c r="M15" s="231">
        <f>G15*(1+L15/100)</f>
        <v>0</v>
      </c>
      <c r="N15" s="231">
        <v>0.30360999999999999</v>
      </c>
      <c r="O15" s="231">
        <f>ROUND(E15*N15,2)</f>
        <v>1.18</v>
      </c>
      <c r="P15" s="231">
        <v>0</v>
      </c>
      <c r="Q15" s="231">
        <f>ROUND(E15*P15,2)</f>
        <v>0</v>
      </c>
      <c r="R15" s="231"/>
      <c r="S15" s="231" t="s">
        <v>133</v>
      </c>
      <c r="T15" s="231" t="s">
        <v>178</v>
      </c>
      <c r="U15" s="231">
        <v>0.02</v>
      </c>
      <c r="V15" s="231">
        <f>ROUND(E15*U15,2)</f>
        <v>0.08</v>
      </c>
      <c r="W15" s="231"/>
      <c r="X15" s="231" t="s">
        <v>179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180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68" t="s">
        <v>400</v>
      </c>
      <c r="D16" s="259"/>
      <c r="E16" s="260">
        <v>3.9</v>
      </c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11"/>
      <c r="Z16" s="211"/>
      <c r="AA16" s="211"/>
      <c r="AB16" s="211"/>
      <c r="AC16" s="211"/>
      <c r="AD16" s="211"/>
      <c r="AE16" s="211"/>
      <c r="AF16" s="211"/>
      <c r="AG16" s="211" t="s">
        <v>183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0">
        <v>4</v>
      </c>
      <c r="B17" s="241" t="s">
        <v>401</v>
      </c>
      <c r="C17" s="250" t="s">
        <v>402</v>
      </c>
      <c r="D17" s="242" t="s">
        <v>193</v>
      </c>
      <c r="E17" s="243">
        <v>3.9</v>
      </c>
      <c r="F17" s="244"/>
      <c r="G17" s="245">
        <f>ROUND(E17*F17,2)</f>
        <v>0</v>
      </c>
      <c r="H17" s="232"/>
      <c r="I17" s="231">
        <f>ROUND(E17*H17,2)</f>
        <v>0</v>
      </c>
      <c r="J17" s="232"/>
      <c r="K17" s="231">
        <f>ROUND(E17*J17,2)</f>
        <v>0</v>
      </c>
      <c r="L17" s="231">
        <v>15</v>
      </c>
      <c r="M17" s="231">
        <f>G17*(1+L17/100)</f>
        <v>0</v>
      </c>
      <c r="N17" s="231">
        <v>7.3899999999999993E-2</v>
      </c>
      <c r="O17" s="231">
        <f>ROUND(E17*N17,2)</f>
        <v>0.28999999999999998</v>
      </c>
      <c r="P17" s="231">
        <v>0</v>
      </c>
      <c r="Q17" s="231">
        <f>ROUND(E17*P17,2)</f>
        <v>0</v>
      </c>
      <c r="R17" s="231"/>
      <c r="S17" s="231" t="s">
        <v>133</v>
      </c>
      <c r="T17" s="231" t="s">
        <v>178</v>
      </c>
      <c r="U17" s="231">
        <v>0.45</v>
      </c>
      <c r="V17" s="231">
        <f>ROUND(E17*U17,2)</f>
        <v>1.76</v>
      </c>
      <c r="W17" s="231"/>
      <c r="X17" s="231" t="s">
        <v>179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180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68" t="s">
        <v>403</v>
      </c>
      <c r="D18" s="259"/>
      <c r="E18" s="260">
        <v>3.9</v>
      </c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11"/>
      <c r="Z18" s="211"/>
      <c r="AA18" s="211"/>
      <c r="AB18" s="211"/>
      <c r="AC18" s="211"/>
      <c r="AD18" s="211"/>
      <c r="AE18" s="211"/>
      <c r="AF18" s="211"/>
      <c r="AG18" s="211" t="s">
        <v>183</v>
      </c>
      <c r="AH18" s="211">
        <v>5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0">
        <v>5</v>
      </c>
      <c r="B19" s="241" t="s">
        <v>404</v>
      </c>
      <c r="C19" s="250" t="s">
        <v>405</v>
      </c>
      <c r="D19" s="242" t="s">
        <v>193</v>
      </c>
      <c r="E19" s="243">
        <v>4.0949999999999998</v>
      </c>
      <c r="F19" s="244"/>
      <c r="G19" s="245">
        <f>ROUND(E19*F19,2)</f>
        <v>0</v>
      </c>
      <c r="H19" s="232"/>
      <c r="I19" s="231">
        <f>ROUND(E19*H19,2)</f>
        <v>0</v>
      </c>
      <c r="J19" s="232"/>
      <c r="K19" s="231">
        <f>ROUND(E19*J19,2)</f>
        <v>0</v>
      </c>
      <c r="L19" s="231">
        <v>15</v>
      </c>
      <c r="M19" s="231">
        <f>G19*(1+L19/100)</f>
        <v>0</v>
      </c>
      <c r="N19" s="231">
        <v>0.12953999999999999</v>
      </c>
      <c r="O19" s="231">
        <f>ROUND(E19*N19,2)</f>
        <v>0.53</v>
      </c>
      <c r="P19" s="231">
        <v>0</v>
      </c>
      <c r="Q19" s="231">
        <f>ROUND(E19*P19,2)</f>
        <v>0</v>
      </c>
      <c r="R19" s="231" t="s">
        <v>187</v>
      </c>
      <c r="S19" s="231" t="s">
        <v>133</v>
      </c>
      <c r="T19" s="231" t="s">
        <v>178</v>
      </c>
      <c r="U19" s="231">
        <v>0</v>
      </c>
      <c r="V19" s="231">
        <f>ROUND(E19*U19,2)</f>
        <v>0</v>
      </c>
      <c r="W19" s="231"/>
      <c r="X19" s="231" t="s">
        <v>188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189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68" t="s">
        <v>406</v>
      </c>
      <c r="D20" s="259"/>
      <c r="E20" s="260">
        <v>4.0949999999999998</v>
      </c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11"/>
      <c r="Z20" s="211"/>
      <c r="AA20" s="211"/>
      <c r="AB20" s="211"/>
      <c r="AC20" s="211"/>
      <c r="AD20" s="211"/>
      <c r="AE20" s="211"/>
      <c r="AF20" s="211"/>
      <c r="AG20" s="211" t="s">
        <v>183</v>
      </c>
      <c r="AH20" s="211">
        <v>5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x14ac:dyDescent="0.2">
      <c r="A21" s="234" t="s">
        <v>128</v>
      </c>
      <c r="B21" s="235" t="s">
        <v>71</v>
      </c>
      <c r="C21" s="249" t="s">
        <v>72</v>
      </c>
      <c r="D21" s="236"/>
      <c r="E21" s="237"/>
      <c r="F21" s="238"/>
      <c r="G21" s="239">
        <f>SUMIF(AG22:AG28,"&lt;&gt;NOR",G22:G28)</f>
        <v>0</v>
      </c>
      <c r="H21" s="233"/>
      <c r="I21" s="233">
        <f>SUM(I22:I28)</f>
        <v>0</v>
      </c>
      <c r="J21" s="233"/>
      <c r="K21" s="233">
        <f>SUM(K22:K28)</f>
        <v>0</v>
      </c>
      <c r="L21" s="233"/>
      <c r="M21" s="233">
        <f>SUM(M22:M28)</f>
        <v>0</v>
      </c>
      <c r="N21" s="233"/>
      <c r="O21" s="233">
        <f>SUM(O22:O28)</f>
        <v>1.17</v>
      </c>
      <c r="P21" s="233"/>
      <c r="Q21" s="233">
        <f>SUM(Q22:Q28)</f>
        <v>0</v>
      </c>
      <c r="R21" s="233"/>
      <c r="S21" s="233"/>
      <c r="T21" s="233"/>
      <c r="U21" s="233"/>
      <c r="V21" s="233">
        <f>SUM(V22:V28)</f>
        <v>41.6</v>
      </c>
      <c r="W21" s="233"/>
      <c r="X21" s="233"/>
      <c r="AG21" t="s">
        <v>129</v>
      </c>
    </row>
    <row r="22" spans="1:60" outlineLevel="1" x14ac:dyDescent="0.2">
      <c r="A22" s="240">
        <v>6</v>
      </c>
      <c r="B22" s="241" t="s">
        <v>407</v>
      </c>
      <c r="C22" s="250" t="s">
        <v>408</v>
      </c>
      <c r="D22" s="242" t="s">
        <v>193</v>
      </c>
      <c r="E22" s="243">
        <v>21.22625</v>
      </c>
      <c r="F22" s="244"/>
      <c r="G22" s="245">
        <f>ROUND(E22*F22,2)</f>
        <v>0</v>
      </c>
      <c r="H22" s="232"/>
      <c r="I22" s="231">
        <f>ROUND(E22*H22,2)</f>
        <v>0</v>
      </c>
      <c r="J22" s="232"/>
      <c r="K22" s="231">
        <f>ROUND(E22*J22,2)</f>
        <v>0</v>
      </c>
      <c r="L22" s="231">
        <v>15</v>
      </c>
      <c r="M22" s="231">
        <f>G22*(1+L22/100)</f>
        <v>0</v>
      </c>
      <c r="N22" s="231">
        <v>3.7670000000000002E-2</v>
      </c>
      <c r="O22" s="231">
        <f>ROUND(E22*N22,2)</f>
        <v>0.8</v>
      </c>
      <c r="P22" s="231">
        <v>0</v>
      </c>
      <c r="Q22" s="231">
        <f>ROUND(E22*P22,2)</f>
        <v>0</v>
      </c>
      <c r="R22" s="231"/>
      <c r="S22" s="231" t="s">
        <v>133</v>
      </c>
      <c r="T22" s="231" t="s">
        <v>178</v>
      </c>
      <c r="U22" s="231">
        <v>0.41</v>
      </c>
      <c r="V22" s="231">
        <f>ROUND(E22*U22,2)</f>
        <v>8.6999999999999993</v>
      </c>
      <c r="W22" s="231"/>
      <c r="X22" s="231" t="s">
        <v>179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180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ht="33.75" outlineLevel="1" x14ac:dyDescent="0.2">
      <c r="A23" s="228"/>
      <c r="B23" s="229"/>
      <c r="C23" s="268" t="s">
        <v>409</v>
      </c>
      <c r="D23" s="259"/>
      <c r="E23" s="260">
        <v>21.22625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11"/>
      <c r="Z23" s="211"/>
      <c r="AA23" s="211"/>
      <c r="AB23" s="211"/>
      <c r="AC23" s="211"/>
      <c r="AD23" s="211"/>
      <c r="AE23" s="211"/>
      <c r="AF23" s="211"/>
      <c r="AG23" s="211" t="s">
        <v>183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2.5" outlineLevel="1" x14ac:dyDescent="0.2">
      <c r="A24" s="240">
        <v>7</v>
      </c>
      <c r="B24" s="241" t="s">
        <v>191</v>
      </c>
      <c r="C24" s="250" t="s">
        <v>192</v>
      </c>
      <c r="D24" s="242" t="s">
        <v>193</v>
      </c>
      <c r="E24" s="243">
        <v>21.22625</v>
      </c>
      <c r="F24" s="244"/>
      <c r="G24" s="245">
        <f>ROUND(E24*F24,2)</f>
        <v>0</v>
      </c>
      <c r="H24" s="232"/>
      <c r="I24" s="231">
        <f>ROUND(E24*H24,2)</f>
        <v>0</v>
      </c>
      <c r="J24" s="232"/>
      <c r="K24" s="231">
        <f>ROUND(E24*J24,2)</f>
        <v>0</v>
      </c>
      <c r="L24" s="231">
        <v>15</v>
      </c>
      <c r="M24" s="231">
        <f>G24*(1+L24/100)</f>
        <v>0</v>
      </c>
      <c r="N24" s="231">
        <v>1.72E-2</v>
      </c>
      <c r="O24" s="231">
        <f>ROUND(E24*N24,2)</f>
        <v>0.37</v>
      </c>
      <c r="P24" s="231">
        <v>0</v>
      </c>
      <c r="Q24" s="231">
        <f>ROUND(E24*P24,2)</f>
        <v>0</v>
      </c>
      <c r="R24" s="231"/>
      <c r="S24" s="231" t="s">
        <v>133</v>
      </c>
      <c r="T24" s="231" t="s">
        <v>178</v>
      </c>
      <c r="U24" s="231">
        <v>1.17</v>
      </c>
      <c r="V24" s="231">
        <f>ROUND(E24*U24,2)</f>
        <v>24.83</v>
      </c>
      <c r="W24" s="231"/>
      <c r="X24" s="231" t="s">
        <v>179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180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33.75" outlineLevel="1" x14ac:dyDescent="0.2">
      <c r="A25" s="228"/>
      <c r="B25" s="229"/>
      <c r="C25" s="268" t="s">
        <v>409</v>
      </c>
      <c r="D25" s="259"/>
      <c r="E25" s="260">
        <v>21.22625</v>
      </c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  <c r="W25" s="231"/>
      <c r="X25" s="231"/>
      <c r="Y25" s="211"/>
      <c r="Z25" s="211"/>
      <c r="AA25" s="211"/>
      <c r="AB25" s="211"/>
      <c r="AC25" s="211"/>
      <c r="AD25" s="211"/>
      <c r="AE25" s="211"/>
      <c r="AF25" s="211"/>
      <c r="AG25" s="211" t="s">
        <v>183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0">
        <v>8</v>
      </c>
      <c r="B26" s="241" t="s">
        <v>410</v>
      </c>
      <c r="C26" s="250" t="s">
        <v>411</v>
      </c>
      <c r="D26" s="242" t="s">
        <v>193</v>
      </c>
      <c r="E26" s="243">
        <v>21.22625</v>
      </c>
      <c r="F26" s="244"/>
      <c r="G26" s="245">
        <f>ROUND(E26*F26,2)</f>
        <v>0</v>
      </c>
      <c r="H26" s="232"/>
      <c r="I26" s="231">
        <f>ROUND(E26*H26,2)</f>
        <v>0</v>
      </c>
      <c r="J26" s="232"/>
      <c r="K26" s="231">
        <f>ROUND(E26*J26,2)</f>
        <v>0</v>
      </c>
      <c r="L26" s="231">
        <v>15</v>
      </c>
      <c r="M26" s="231">
        <f>G26*(1+L26/100)</f>
        <v>0</v>
      </c>
      <c r="N26" s="231">
        <v>0</v>
      </c>
      <c r="O26" s="231">
        <f>ROUND(E26*N26,2)</f>
        <v>0</v>
      </c>
      <c r="P26" s="231">
        <v>0</v>
      </c>
      <c r="Q26" s="231">
        <f>ROUND(E26*P26,2)</f>
        <v>0</v>
      </c>
      <c r="R26" s="231"/>
      <c r="S26" s="231" t="s">
        <v>133</v>
      </c>
      <c r="T26" s="231" t="s">
        <v>178</v>
      </c>
      <c r="U26" s="231">
        <v>0.38</v>
      </c>
      <c r="V26" s="231">
        <f>ROUND(E26*U26,2)</f>
        <v>8.07</v>
      </c>
      <c r="W26" s="231"/>
      <c r="X26" s="231" t="s">
        <v>179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180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28"/>
      <c r="B27" s="229"/>
      <c r="C27" s="251" t="s">
        <v>412</v>
      </c>
      <c r="D27" s="247"/>
      <c r="E27" s="247"/>
      <c r="F27" s="247"/>
      <c r="G27" s="247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11"/>
      <c r="Z27" s="211"/>
      <c r="AA27" s="211"/>
      <c r="AB27" s="211"/>
      <c r="AC27" s="211"/>
      <c r="AD27" s="211"/>
      <c r="AE27" s="211"/>
      <c r="AF27" s="211"/>
      <c r="AG27" s="211" t="s">
        <v>138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33.75" outlineLevel="1" x14ac:dyDescent="0.2">
      <c r="A28" s="228"/>
      <c r="B28" s="229"/>
      <c r="C28" s="268" t="s">
        <v>409</v>
      </c>
      <c r="D28" s="259"/>
      <c r="E28" s="260">
        <v>21.22625</v>
      </c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211"/>
      <c r="Z28" s="211"/>
      <c r="AA28" s="211"/>
      <c r="AB28" s="211"/>
      <c r="AC28" s="211"/>
      <c r="AD28" s="211"/>
      <c r="AE28" s="211"/>
      <c r="AF28" s="211"/>
      <c r="AG28" s="211" t="s">
        <v>183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x14ac:dyDescent="0.2">
      <c r="A29" s="234" t="s">
        <v>128</v>
      </c>
      <c r="B29" s="235" t="s">
        <v>79</v>
      </c>
      <c r="C29" s="249" t="s">
        <v>80</v>
      </c>
      <c r="D29" s="236"/>
      <c r="E29" s="237"/>
      <c r="F29" s="238"/>
      <c r="G29" s="239">
        <f>SUMIF(AG30:AG30,"&lt;&gt;NOR",G30:G30)</f>
        <v>0</v>
      </c>
      <c r="H29" s="233"/>
      <c r="I29" s="233">
        <f>SUM(I30:I30)</f>
        <v>0</v>
      </c>
      <c r="J29" s="233"/>
      <c r="K29" s="233">
        <f>SUM(K30:K30)</f>
        <v>0</v>
      </c>
      <c r="L29" s="233"/>
      <c r="M29" s="233">
        <f>SUM(M30:M30)</f>
        <v>0</v>
      </c>
      <c r="N29" s="233"/>
      <c r="O29" s="233">
        <f>SUM(O30:O30)</f>
        <v>0.01</v>
      </c>
      <c r="P29" s="233"/>
      <c r="Q29" s="233">
        <f>SUM(Q30:Q30)</f>
        <v>0</v>
      </c>
      <c r="R29" s="233"/>
      <c r="S29" s="233"/>
      <c r="T29" s="233"/>
      <c r="U29" s="233"/>
      <c r="V29" s="233">
        <f>SUM(V30:V30)</f>
        <v>1.64</v>
      </c>
      <c r="W29" s="233"/>
      <c r="X29" s="233"/>
      <c r="AG29" t="s">
        <v>129</v>
      </c>
    </row>
    <row r="30" spans="1:60" outlineLevel="1" x14ac:dyDescent="0.2">
      <c r="A30" s="261">
        <v>9</v>
      </c>
      <c r="B30" s="262" t="s">
        <v>413</v>
      </c>
      <c r="C30" s="269" t="s">
        <v>414</v>
      </c>
      <c r="D30" s="263" t="s">
        <v>193</v>
      </c>
      <c r="E30" s="264">
        <v>7.8</v>
      </c>
      <c r="F30" s="265"/>
      <c r="G30" s="266">
        <f>ROUND(E30*F30,2)</f>
        <v>0</v>
      </c>
      <c r="H30" s="232"/>
      <c r="I30" s="231">
        <f>ROUND(E30*H30,2)</f>
        <v>0</v>
      </c>
      <c r="J30" s="232"/>
      <c r="K30" s="231">
        <f>ROUND(E30*J30,2)</f>
        <v>0</v>
      </c>
      <c r="L30" s="231">
        <v>15</v>
      </c>
      <c r="M30" s="231">
        <f>G30*(1+L30/100)</f>
        <v>0</v>
      </c>
      <c r="N30" s="231">
        <v>1.58E-3</v>
      </c>
      <c r="O30" s="231">
        <f>ROUND(E30*N30,2)</f>
        <v>0.01</v>
      </c>
      <c r="P30" s="231">
        <v>0</v>
      </c>
      <c r="Q30" s="231">
        <f>ROUND(E30*P30,2)</f>
        <v>0</v>
      </c>
      <c r="R30" s="231"/>
      <c r="S30" s="231" t="s">
        <v>133</v>
      </c>
      <c r="T30" s="231" t="s">
        <v>178</v>
      </c>
      <c r="U30" s="231">
        <v>0.21</v>
      </c>
      <c r="V30" s="231">
        <f>ROUND(E30*U30,2)</f>
        <v>1.64</v>
      </c>
      <c r="W30" s="231"/>
      <c r="X30" s="231" t="s">
        <v>179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180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x14ac:dyDescent="0.2">
      <c r="A31" s="234" t="s">
        <v>128</v>
      </c>
      <c r="B31" s="235" t="s">
        <v>85</v>
      </c>
      <c r="C31" s="249" t="s">
        <v>86</v>
      </c>
      <c r="D31" s="236"/>
      <c r="E31" s="237"/>
      <c r="F31" s="238"/>
      <c r="G31" s="239">
        <f>SUMIF(AG32:AG32,"&lt;&gt;NOR",G32:G32)</f>
        <v>0</v>
      </c>
      <c r="H31" s="233"/>
      <c r="I31" s="233">
        <f>SUM(I32:I32)</f>
        <v>0</v>
      </c>
      <c r="J31" s="233"/>
      <c r="K31" s="233">
        <f>SUM(K32:K32)</f>
        <v>0</v>
      </c>
      <c r="L31" s="233"/>
      <c r="M31" s="233">
        <f>SUM(M32:M32)</f>
        <v>0</v>
      </c>
      <c r="N31" s="233"/>
      <c r="O31" s="233">
        <f>SUM(O32:O32)</f>
        <v>0</v>
      </c>
      <c r="P31" s="233"/>
      <c r="Q31" s="233">
        <f>SUM(Q32:Q32)</f>
        <v>0</v>
      </c>
      <c r="R31" s="233"/>
      <c r="S31" s="233"/>
      <c r="T31" s="233"/>
      <c r="U31" s="233"/>
      <c r="V31" s="233">
        <f>SUM(V32:V32)</f>
        <v>8.1999999999999993</v>
      </c>
      <c r="W31" s="233"/>
      <c r="X31" s="233"/>
      <c r="AG31" t="s">
        <v>129</v>
      </c>
    </row>
    <row r="32" spans="1:60" outlineLevel="1" x14ac:dyDescent="0.2">
      <c r="A32" s="261">
        <v>10</v>
      </c>
      <c r="B32" s="262" t="s">
        <v>415</v>
      </c>
      <c r="C32" s="269" t="s">
        <v>416</v>
      </c>
      <c r="D32" s="263" t="s">
        <v>186</v>
      </c>
      <c r="E32" s="264">
        <v>3.1797599999999999</v>
      </c>
      <c r="F32" s="265"/>
      <c r="G32" s="266">
        <f>ROUND(E32*F32,2)</f>
        <v>0</v>
      </c>
      <c r="H32" s="232"/>
      <c r="I32" s="231">
        <f>ROUND(E32*H32,2)</f>
        <v>0</v>
      </c>
      <c r="J32" s="232"/>
      <c r="K32" s="231">
        <f>ROUND(E32*J32,2)</f>
        <v>0</v>
      </c>
      <c r="L32" s="231">
        <v>15</v>
      </c>
      <c r="M32" s="231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1"/>
      <c r="S32" s="231" t="s">
        <v>133</v>
      </c>
      <c r="T32" s="231" t="s">
        <v>178</v>
      </c>
      <c r="U32" s="231">
        <v>2.58</v>
      </c>
      <c r="V32" s="231">
        <f>ROUND(E32*U32,2)</f>
        <v>8.1999999999999993</v>
      </c>
      <c r="W32" s="231"/>
      <c r="X32" s="231" t="s">
        <v>221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222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x14ac:dyDescent="0.2">
      <c r="A33" s="234" t="s">
        <v>128</v>
      </c>
      <c r="B33" s="235" t="s">
        <v>87</v>
      </c>
      <c r="C33" s="249" t="s">
        <v>88</v>
      </c>
      <c r="D33" s="236"/>
      <c r="E33" s="237"/>
      <c r="F33" s="238"/>
      <c r="G33" s="239">
        <f>SUMIF(AG34:AG40,"&lt;&gt;NOR",G34:G40)</f>
        <v>0</v>
      </c>
      <c r="H33" s="233"/>
      <c r="I33" s="233">
        <f>SUM(I34:I40)</f>
        <v>0</v>
      </c>
      <c r="J33" s="233"/>
      <c r="K33" s="233">
        <f>SUM(K34:K40)</f>
        <v>0</v>
      </c>
      <c r="L33" s="233"/>
      <c r="M33" s="233">
        <f>SUM(M34:M40)</f>
        <v>0</v>
      </c>
      <c r="N33" s="233"/>
      <c r="O33" s="233">
        <f>SUM(O34:O40)</f>
        <v>0</v>
      </c>
      <c r="P33" s="233"/>
      <c r="Q33" s="233">
        <f>SUM(Q34:Q40)</f>
        <v>0</v>
      </c>
      <c r="R33" s="233"/>
      <c r="S33" s="233"/>
      <c r="T33" s="233"/>
      <c r="U33" s="233"/>
      <c r="V33" s="233">
        <f>SUM(V34:V40)</f>
        <v>1.9</v>
      </c>
      <c r="W33" s="233"/>
      <c r="X33" s="233"/>
      <c r="AG33" t="s">
        <v>129</v>
      </c>
    </row>
    <row r="34" spans="1:60" outlineLevel="1" x14ac:dyDescent="0.2">
      <c r="A34" s="240">
        <v>11</v>
      </c>
      <c r="B34" s="241" t="s">
        <v>223</v>
      </c>
      <c r="C34" s="250" t="s">
        <v>224</v>
      </c>
      <c r="D34" s="242" t="s">
        <v>193</v>
      </c>
      <c r="E34" s="243">
        <v>7.3</v>
      </c>
      <c r="F34" s="244"/>
      <c r="G34" s="245">
        <f>ROUND(E34*F34,2)</f>
        <v>0</v>
      </c>
      <c r="H34" s="232"/>
      <c r="I34" s="231">
        <f>ROUND(E34*H34,2)</f>
        <v>0</v>
      </c>
      <c r="J34" s="232"/>
      <c r="K34" s="231">
        <f>ROUND(E34*J34,2)</f>
        <v>0</v>
      </c>
      <c r="L34" s="231">
        <v>15</v>
      </c>
      <c r="M34" s="231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1"/>
      <c r="S34" s="231" t="s">
        <v>133</v>
      </c>
      <c r="T34" s="231" t="s">
        <v>178</v>
      </c>
      <c r="U34" s="231">
        <v>0.16</v>
      </c>
      <c r="V34" s="231">
        <f>ROUND(E34*U34,2)</f>
        <v>1.17</v>
      </c>
      <c r="W34" s="231"/>
      <c r="X34" s="231" t="s">
        <v>179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180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28"/>
      <c r="B35" s="229"/>
      <c r="C35" s="268" t="s">
        <v>417</v>
      </c>
      <c r="D35" s="259"/>
      <c r="E35" s="260">
        <v>7.3</v>
      </c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11"/>
      <c r="Z35" s="211"/>
      <c r="AA35" s="211"/>
      <c r="AB35" s="211"/>
      <c r="AC35" s="211"/>
      <c r="AD35" s="211"/>
      <c r="AE35" s="211"/>
      <c r="AF35" s="211"/>
      <c r="AG35" s="211" t="s">
        <v>183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40">
        <v>12</v>
      </c>
      <c r="B36" s="241" t="s">
        <v>227</v>
      </c>
      <c r="C36" s="250" t="s">
        <v>228</v>
      </c>
      <c r="D36" s="242" t="s">
        <v>229</v>
      </c>
      <c r="E36" s="243">
        <v>7.3</v>
      </c>
      <c r="F36" s="244"/>
      <c r="G36" s="245">
        <f>ROUND(E36*F36,2)</f>
        <v>0</v>
      </c>
      <c r="H36" s="232"/>
      <c r="I36" s="231">
        <f>ROUND(E36*H36,2)</f>
        <v>0</v>
      </c>
      <c r="J36" s="232"/>
      <c r="K36" s="231">
        <f>ROUND(E36*J36,2)</f>
        <v>0</v>
      </c>
      <c r="L36" s="231">
        <v>15</v>
      </c>
      <c r="M36" s="231">
        <f>G36*(1+L36/100)</f>
        <v>0</v>
      </c>
      <c r="N36" s="231">
        <v>5.2999999999999998E-4</v>
      </c>
      <c r="O36" s="231">
        <f>ROUND(E36*N36,2)</f>
        <v>0</v>
      </c>
      <c r="P36" s="231">
        <v>0</v>
      </c>
      <c r="Q36" s="231">
        <f>ROUND(E36*P36,2)</f>
        <v>0</v>
      </c>
      <c r="R36" s="231"/>
      <c r="S36" s="231" t="s">
        <v>133</v>
      </c>
      <c r="T36" s="231" t="s">
        <v>178</v>
      </c>
      <c r="U36" s="231">
        <v>0.1</v>
      </c>
      <c r="V36" s="231">
        <f>ROUND(E36*U36,2)</f>
        <v>0.73</v>
      </c>
      <c r="W36" s="231"/>
      <c r="X36" s="231" t="s">
        <v>179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180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28"/>
      <c r="B37" s="229"/>
      <c r="C37" s="268" t="s">
        <v>418</v>
      </c>
      <c r="D37" s="259"/>
      <c r="E37" s="260">
        <v>7.3</v>
      </c>
      <c r="F37" s="231"/>
      <c r="G37" s="231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11"/>
      <c r="Z37" s="211"/>
      <c r="AA37" s="211"/>
      <c r="AB37" s="211"/>
      <c r="AC37" s="211"/>
      <c r="AD37" s="211"/>
      <c r="AE37" s="211"/>
      <c r="AF37" s="211"/>
      <c r="AG37" s="211" t="s">
        <v>183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40">
        <v>13</v>
      </c>
      <c r="B38" s="241" t="s">
        <v>232</v>
      </c>
      <c r="C38" s="250" t="s">
        <v>233</v>
      </c>
      <c r="D38" s="242" t="s">
        <v>193</v>
      </c>
      <c r="E38" s="243">
        <v>8.3949999999999996</v>
      </c>
      <c r="F38" s="244"/>
      <c r="G38" s="245">
        <f>ROUND(E38*F38,2)</f>
        <v>0</v>
      </c>
      <c r="H38" s="232"/>
      <c r="I38" s="231">
        <f>ROUND(E38*H38,2)</f>
        <v>0</v>
      </c>
      <c r="J38" s="232"/>
      <c r="K38" s="231">
        <f>ROUND(E38*J38,2)</f>
        <v>0</v>
      </c>
      <c r="L38" s="231">
        <v>15</v>
      </c>
      <c r="M38" s="231">
        <f>G38*(1+L38/100)</f>
        <v>0</v>
      </c>
      <c r="N38" s="231">
        <v>5.5000000000000003E-4</v>
      </c>
      <c r="O38" s="231">
        <f>ROUND(E38*N38,2)</f>
        <v>0</v>
      </c>
      <c r="P38" s="231">
        <v>0</v>
      </c>
      <c r="Q38" s="231">
        <f>ROUND(E38*P38,2)</f>
        <v>0</v>
      </c>
      <c r="R38" s="231" t="s">
        <v>187</v>
      </c>
      <c r="S38" s="231" t="s">
        <v>133</v>
      </c>
      <c r="T38" s="231" t="s">
        <v>178</v>
      </c>
      <c r="U38" s="231">
        <v>0</v>
      </c>
      <c r="V38" s="231">
        <f>ROUND(E38*U38,2)</f>
        <v>0</v>
      </c>
      <c r="W38" s="231"/>
      <c r="X38" s="231" t="s">
        <v>188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189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28"/>
      <c r="B39" s="229"/>
      <c r="C39" s="268" t="s">
        <v>419</v>
      </c>
      <c r="D39" s="259"/>
      <c r="E39" s="260">
        <v>8.3949999999999996</v>
      </c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11"/>
      <c r="Z39" s="211"/>
      <c r="AA39" s="211"/>
      <c r="AB39" s="211"/>
      <c r="AC39" s="211"/>
      <c r="AD39" s="211"/>
      <c r="AE39" s="211"/>
      <c r="AF39" s="211"/>
      <c r="AG39" s="211" t="s">
        <v>183</v>
      </c>
      <c r="AH39" s="211">
        <v>5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28">
        <v>14</v>
      </c>
      <c r="B40" s="229" t="s">
        <v>235</v>
      </c>
      <c r="C40" s="270" t="s">
        <v>236</v>
      </c>
      <c r="D40" s="230" t="s">
        <v>0</v>
      </c>
      <c r="E40" s="267"/>
      <c r="F40" s="232"/>
      <c r="G40" s="231">
        <f>ROUND(E40*F40,2)</f>
        <v>0</v>
      </c>
      <c r="H40" s="232"/>
      <c r="I40" s="231">
        <f>ROUND(E40*H40,2)</f>
        <v>0</v>
      </c>
      <c r="J40" s="232"/>
      <c r="K40" s="231">
        <f>ROUND(E40*J40,2)</f>
        <v>0</v>
      </c>
      <c r="L40" s="231">
        <v>15</v>
      </c>
      <c r="M40" s="231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1"/>
      <c r="S40" s="231" t="s">
        <v>133</v>
      </c>
      <c r="T40" s="231" t="s">
        <v>178</v>
      </c>
      <c r="U40" s="231">
        <v>0</v>
      </c>
      <c r="V40" s="231">
        <f>ROUND(E40*U40,2)</f>
        <v>0</v>
      </c>
      <c r="W40" s="231"/>
      <c r="X40" s="231" t="s">
        <v>221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222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x14ac:dyDescent="0.2">
      <c r="A41" s="234" t="s">
        <v>128</v>
      </c>
      <c r="B41" s="235" t="s">
        <v>93</v>
      </c>
      <c r="C41" s="249" t="s">
        <v>94</v>
      </c>
      <c r="D41" s="236"/>
      <c r="E41" s="237"/>
      <c r="F41" s="238"/>
      <c r="G41" s="239">
        <f>SUMIF(AG42:AG52,"&lt;&gt;NOR",G42:G52)</f>
        <v>0</v>
      </c>
      <c r="H41" s="233"/>
      <c r="I41" s="233">
        <f>SUM(I42:I52)</f>
        <v>0</v>
      </c>
      <c r="J41" s="233"/>
      <c r="K41" s="233">
        <f>SUM(K42:K52)</f>
        <v>0</v>
      </c>
      <c r="L41" s="233"/>
      <c r="M41" s="233">
        <f>SUM(M42:M52)</f>
        <v>0</v>
      </c>
      <c r="N41" s="233"/>
      <c r="O41" s="233">
        <f>SUM(O42:O52)</f>
        <v>0.28000000000000003</v>
      </c>
      <c r="P41" s="233"/>
      <c r="Q41" s="233">
        <f>SUM(Q42:Q52)</f>
        <v>0.14000000000000001</v>
      </c>
      <c r="R41" s="233"/>
      <c r="S41" s="233"/>
      <c r="T41" s="233"/>
      <c r="U41" s="233"/>
      <c r="V41" s="233">
        <f>SUM(V42:V52)</f>
        <v>35.33</v>
      </c>
      <c r="W41" s="233"/>
      <c r="X41" s="233"/>
      <c r="AG41" t="s">
        <v>129</v>
      </c>
    </row>
    <row r="42" spans="1:60" ht="22.5" outlineLevel="1" x14ac:dyDescent="0.2">
      <c r="A42" s="240">
        <v>15</v>
      </c>
      <c r="B42" s="241" t="s">
        <v>420</v>
      </c>
      <c r="C42" s="250" t="s">
        <v>421</v>
      </c>
      <c r="D42" s="242" t="s">
        <v>193</v>
      </c>
      <c r="E42" s="243">
        <v>12.015000000000001</v>
      </c>
      <c r="F42" s="244"/>
      <c r="G42" s="245">
        <f>ROUND(E42*F42,2)</f>
        <v>0</v>
      </c>
      <c r="H42" s="232"/>
      <c r="I42" s="231">
        <f>ROUND(E42*H42,2)</f>
        <v>0</v>
      </c>
      <c r="J42" s="232"/>
      <c r="K42" s="231">
        <f>ROUND(E42*J42,2)</f>
        <v>0</v>
      </c>
      <c r="L42" s="231">
        <v>15</v>
      </c>
      <c r="M42" s="231">
        <f>G42*(1+L42/100)</f>
        <v>0</v>
      </c>
      <c r="N42" s="231">
        <v>1.8020000000000001E-2</v>
      </c>
      <c r="O42" s="231">
        <f>ROUND(E42*N42,2)</f>
        <v>0.22</v>
      </c>
      <c r="P42" s="231">
        <v>0</v>
      </c>
      <c r="Q42" s="231">
        <f>ROUND(E42*P42,2)</f>
        <v>0</v>
      </c>
      <c r="R42" s="231"/>
      <c r="S42" s="231" t="s">
        <v>133</v>
      </c>
      <c r="T42" s="231" t="s">
        <v>178</v>
      </c>
      <c r="U42" s="231">
        <v>1.6771499999999999</v>
      </c>
      <c r="V42" s="231">
        <f>ROUND(E42*U42,2)</f>
        <v>20.149999999999999</v>
      </c>
      <c r="W42" s="231"/>
      <c r="X42" s="231" t="s">
        <v>179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180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28"/>
      <c r="B43" s="229"/>
      <c r="C43" s="268" t="s">
        <v>422</v>
      </c>
      <c r="D43" s="259"/>
      <c r="E43" s="260">
        <v>12.015000000000001</v>
      </c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11"/>
      <c r="Z43" s="211"/>
      <c r="AA43" s="211"/>
      <c r="AB43" s="211"/>
      <c r="AC43" s="211"/>
      <c r="AD43" s="211"/>
      <c r="AE43" s="211"/>
      <c r="AF43" s="211"/>
      <c r="AG43" s="211" t="s">
        <v>183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40">
        <v>16</v>
      </c>
      <c r="B44" s="241" t="s">
        <v>423</v>
      </c>
      <c r="C44" s="250" t="s">
        <v>424</v>
      </c>
      <c r="D44" s="242" t="s">
        <v>229</v>
      </c>
      <c r="E44" s="243">
        <v>12.05</v>
      </c>
      <c r="F44" s="244"/>
      <c r="G44" s="245">
        <f>ROUND(E44*F44,2)</f>
        <v>0</v>
      </c>
      <c r="H44" s="232"/>
      <c r="I44" s="231">
        <f>ROUND(E44*H44,2)</f>
        <v>0</v>
      </c>
      <c r="J44" s="232"/>
      <c r="K44" s="231">
        <f>ROUND(E44*J44,2)</f>
        <v>0</v>
      </c>
      <c r="L44" s="231">
        <v>15</v>
      </c>
      <c r="M44" s="231">
        <f>G44*(1+L44/100)</f>
        <v>0</v>
      </c>
      <c r="N44" s="231">
        <v>4.3E-3</v>
      </c>
      <c r="O44" s="231">
        <f>ROUND(E44*N44,2)</f>
        <v>0.05</v>
      </c>
      <c r="P44" s="231">
        <v>0</v>
      </c>
      <c r="Q44" s="231">
        <f>ROUND(E44*P44,2)</f>
        <v>0</v>
      </c>
      <c r="R44" s="231"/>
      <c r="S44" s="231" t="s">
        <v>133</v>
      </c>
      <c r="T44" s="231" t="s">
        <v>178</v>
      </c>
      <c r="U44" s="231">
        <v>0.66</v>
      </c>
      <c r="V44" s="231">
        <f>ROUND(E44*U44,2)</f>
        <v>7.95</v>
      </c>
      <c r="W44" s="231"/>
      <c r="X44" s="231" t="s">
        <v>179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180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28"/>
      <c r="B45" s="229"/>
      <c r="C45" s="268" t="s">
        <v>425</v>
      </c>
      <c r="D45" s="259"/>
      <c r="E45" s="260">
        <v>12.05</v>
      </c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11"/>
      <c r="Z45" s="211"/>
      <c r="AA45" s="211"/>
      <c r="AB45" s="211"/>
      <c r="AC45" s="211"/>
      <c r="AD45" s="211"/>
      <c r="AE45" s="211"/>
      <c r="AF45" s="211"/>
      <c r="AG45" s="211" t="s">
        <v>183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22.5" outlineLevel="1" x14ac:dyDescent="0.2">
      <c r="A46" s="261">
        <v>17</v>
      </c>
      <c r="B46" s="262" t="s">
        <v>426</v>
      </c>
      <c r="C46" s="269" t="s">
        <v>427</v>
      </c>
      <c r="D46" s="263" t="s">
        <v>229</v>
      </c>
      <c r="E46" s="264">
        <v>4.45</v>
      </c>
      <c r="F46" s="265"/>
      <c r="G46" s="266">
        <f>ROUND(E46*F46,2)</f>
        <v>0</v>
      </c>
      <c r="H46" s="232"/>
      <c r="I46" s="231">
        <f>ROUND(E46*H46,2)</f>
        <v>0</v>
      </c>
      <c r="J46" s="232"/>
      <c r="K46" s="231">
        <f>ROUND(E46*J46,2)</f>
        <v>0</v>
      </c>
      <c r="L46" s="231">
        <v>15</v>
      </c>
      <c r="M46" s="231">
        <f>G46*(1+L46/100)</f>
        <v>0</v>
      </c>
      <c r="N46" s="231">
        <v>2.7699999999999999E-3</v>
      </c>
      <c r="O46" s="231">
        <f>ROUND(E46*N46,2)</f>
        <v>0.01</v>
      </c>
      <c r="P46" s="231">
        <v>0</v>
      </c>
      <c r="Q46" s="231">
        <f>ROUND(E46*P46,2)</f>
        <v>0</v>
      </c>
      <c r="R46" s="231"/>
      <c r="S46" s="231" t="s">
        <v>133</v>
      </c>
      <c r="T46" s="231" t="s">
        <v>178</v>
      </c>
      <c r="U46" s="231">
        <v>0.71277000000000001</v>
      </c>
      <c r="V46" s="231">
        <f>ROUND(E46*U46,2)</f>
        <v>3.17</v>
      </c>
      <c r="W46" s="231"/>
      <c r="X46" s="231" t="s">
        <v>179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180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40">
        <v>18</v>
      </c>
      <c r="B47" s="241" t="s">
        <v>428</v>
      </c>
      <c r="C47" s="250" t="s">
        <v>429</v>
      </c>
      <c r="D47" s="242" t="s">
        <v>193</v>
      </c>
      <c r="E47" s="243">
        <v>12.015000000000001</v>
      </c>
      <c r="F47" s="244"/>
      <c r="G47" s="245">
        <f>ROUND(E47*F47,2)</f>
        <v>0</v>
      </c>
      <c r="H47" s="232"/>
      <c r="I47" s="231">
        <f>ROUND(E47*H47,2)</f>
        <v>0</v>
      </c>
      <c r="J47" s="232"/>
      <c r="K47" s="231">
        <f>ROUND(E47*J47,2)</f>
        <v>0</v>
      </c>
      <c r="L47" s="231">
        <v>15</v>
      </c>
      <c r="M47" s="231">
        <f>G47*(1+L47/100)</f>
        <v>0</v>
      </c>
      <c r="N47" s="231">
        <v>0</v>
      </c>
      <c r="O47" s="231">
        <f>ROUND(E47*N47,2)</f>
        <v>0</v>
      </c>
      <c r="P47" s="231">
        <v>7.3200000000000001E-3</v>
      </c>
      <c r="Q47" s="231">
        <f>ROUND(E47*P47,2)</f>
        <v>0.09</v>
      </c>
      <c r="R47" s="231"/>
      <c r="S47" s="231" t="s">
        <v>133</v>
      </c>
      <c r="T47" s="231" t="s">
        <v>178</v>
      </c>
      <c r="U47" s="231">
        <v>0.12</v>
      </c>
      <c r="V47" s="231">
        <f>ROUND(E47*U47,2)</f>
        <v>1.44</v>
      </c>
      <c r="W47" s="231"/>
      <c r="X47" s="231" t="s">
        <v>179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180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28"/>
      <c r="B48" s="229"/>
      <c r="C48" s="268" t="s">
        <v>422</v>
      </c>
      <c r="D48" s="259"/>
      <c r="E48" s="260">
        <v>12.015000000000001</v>
      </c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11"/>
      <c r="Z48" s="211"/>
      <c r="AA48" s="211"/>
      <c r="AB48" s="211"/>
      <c r="AC48" s="211"/>
      <c r="AD48" s="211"/>
      <c r="AE48" s="211"/>
      <c r="AF48" s="211"/>
      <c r="AG48" s="211" t="s">
        <v>183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0">
        <v>19</v>
      </c>
      <c r="B49" s="241" t="s">
        <v>430</v>
      </c>
      <c r="C49" s="250" t="s">
        <v>431</v>
      </c>
      <c r="D49" s="242" t="s">
        <v>229</v>
      </c>
      <c r="E49" s="243">
        <v>12.05</v>
      </c>
      <c r="F49" s="244"/>
      <c r="G49" s="245">
        <f>ROUND(E49*F49,2)</f>
        <v>0</v>
      </c>
      <c r="H49" s="232"/>
      <c r="I49" s="231">
        <f>ROUND(E49*H49,2)</f>
        <v>0</v>
      </c>
      <c r="J49" s="232"/>
      <c r="K49" s="231">
        <f>ROUND(E49*J49,2)</f>
        <v>0</v>
      </c>
      <c r="L49" s="231">
        <v>15</v>
      </c>
      <c r="M49" s="231">
        <f>G49*(1+L49/100)</f>
        <v>0</v>
      </c>
      <c r="N49" s="231">
        <v>0</v>
      </c>
      <c r="O49" s="231">
        <f>ROUND(E49*N49,2)</f>
        <v>0</v>
      </c>
      <c r="P49" s="231">
        <v>3.2399999999999998E-3</v>
      </c>
      <c r="Q49" s="231">
        <f>ROUND(E49*P49,2)</f>
        <v>0.04</v>
      </c>
      <c r="R49" s="231"/>
      <c r="S49" s="231" t="s">
        <v>133</v>
      </c>
      <c r="T49" s="231" t="s">
        <v>178</v>
      </c>
      <c r="U49" s="231">
        <v>7.0000000000000007E-2</v>
      </c>
      <c r="V49" s="231">
        <f>ROUND(E49*U49,2)</f>
        <v>0.84</v>
      </c>
      <c r="W49" s="231"/>
      <c r="X49" s="231" t="s">
        <v>179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180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28"/>
      <c r="B50" s="229"/>
      <c r="C50" s="268" t="s">
        <v>425</v>
      </c>
      <c r="D50" s="259"/>
      <c r="E50" s="260">
        <v>12.05</v>
      </c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11"/>
      <c r="Z50" s="211"/>
      <c r="AA50" s="211"/>
      <c r="AB50" s="211"/>
      <c r="AC50" s="211"/>
      <c r="AD50" s="211"/>
      <c r="AE50" s="211"/>
      <c r="AF50" s="211"/>
      <c r="AG50" s="211" t="s">
        <v>183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61">
        <v>20</v>
      </c>
      <c r="B51" s="262" t="s">
        <v>432</v>
      </c>
      <c r="C51" s="269" t="s">
        <v>433</v>
      </c>
      <c r="D51" s="263" t="s">
        <v>229</v>
      </c>
      <c r="E51" s="264">
        <v>4.45</v>
      </c>
      <c r="F51" s="265"/>
      <c r="G51" s="266">
        <f>ROUND(E51*F51,2)</f>
        <v>0</v>
      </c>
      <c r="H51" s="232"/>
      <c r="I51" s="231">
        <f>ROUND(E51*H51,2)</f>
        <v>0</v>
      </c>
      <c r="J51" s="232"/>
      <c r="K51" s="231">
        <f>ROUND(E51*J51,2)</f>
        <v>0</v>
      </c>
      <c r="L51" s="231">
        <v>15</v>
      </c>
      <c r="M51" s="231">
        <f>G51*(1+L51/100)</f>
        <v>0</v>
      </c>
      <c r="N51" s="231">
        <v>0</v>
      </c>
      <c r="O51" s="231">
        <f>ROUND(E51*N51,2)</f>
        <v>0</v>
      </c>
      <c r="P51" s="231">
        <v>2.3E-3</v>
      </c>
      <c r="Q51" s="231">
        <f>ROUND(E51*P51,2)</f>
        <v>0.01</v>
      </c>
      <c r="R51" s="231"/>
      <c r="S51" s="231" t="s">
        <v>133</v>
      </c>
      <c r="T51" s="231" t="s">
        <v>178</v>
      </c>
      <c r="U51" s="231">
        <v>0.1</v>
      </c>
      <c r="V51" s="231">
        <f>ROUND(E51*U51,2)</f>
        <v>0.45</v>
      </c>
      <c r="W51" s="231"/>
      <c r="X51" s="231" t="s">
        <v>179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180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40">
        <v>21</v>
      </c>
      <c r="B52" s="241" t="s">
        <v>259</v>
      </c>
      <c r="C52" s="250" t="s">
        <v>260</v>
      </c>
      <c r="D52" s="242" t="s">
        <v>186</v>
      </c>
      <c r="E52" s="243">
        <v>0.28065000000000001</v>
      </c>
      <c r="F52" s="244"/>
      <c r="G52" s="245">
        <f>ROUND(E52*F52,2)</f>
        <v>0</v>
      </c>
      <c r="H52" s="232"/>
      <c r="I52" s="231">
        <f>ROUND(E52*H52,2)</f>
        <v>0</v>
      </c>
      <c r="J52" s="232"/>
      <c r="K52" s="231">
        <f>ROUND(E52*J52,2)</f>
        <v>0</v>
      </c>
      <c r="L52" s="231">
        <v>15</v>
      </c>
      <c r="M52" s="231">
        <f>G52*(1+L52/100)</f>
        <v>0</v>
      </c>
      <c r="N52" s="231">
        <v>0</v>
      </c>
      <c r="O52" s="231">
        <f>ROUND(E52*N52,2)</f>
        <v>0</v>
      </c>
      <c r="P52" s="231">
        <v>0</v>
      </c>
      <c r="Q52" s="231">
        <f>ROUND(E52*P52,2)</f>
        <v>0</v>
      </c>
      <c r="R52" s="231"/>
      <c r="S52" s="231" t="s">
        <v>133</v>
      </c>
      <c r="T52" s="231" t="s">
        <v>178</v>
      </c>
      <c r="U52" s="231">
        <v>4.7370000000000001</v>
      </c>
      <c r="V52" s="231">
        <f>ROUND(E52*U52,2)</f>
        <v>1.33</v>
      </c>
      <c r="W52" s="231"/>
      <c r="X52" s="231" t="s">
        <v>221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222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x14ac:dyDescent="0.2">
      <c r="A53" s="3"/>
      <c r="B53" s="4"/>
      <c r="C53" s="252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AE53">
        <v>15</v>
      </c>
      <c r="AF53">
        <v>21</v>
      </c>
      <c r="AG53" t="s">
        <v>115</v>
      </c>
    </row>
    <row r="54" spans="1:60" x14ac:dyDescent="0.2">
      <c r="A54" s="214"/>
      <c r="B54" s="215" t="s">
        <v>31</v>
      </c>
      <c r="C54" s="253"/>
      <c r="D54" s="216"/>
      <c r="E54" s="217"/>
      <c r="F54" s="217"/>
      <c r="G54" s="248">
        <f>G8+G14+G21+G29+G31+G33+G41</f>
        <v>0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AE54">
        <f>SUMIF(L7:L52,AE53,G7:G52)</f>
        <v>0</v>
      </c>
      <c r="AF54">
        <f>SUMIF(L7:L52,AF53,G7:G52)</f>
        <v>0</v>
      </c>
      <c r="AG54" t="s">
        <v>171</v>
      </c>
    </row>
    <row r="55" spans="1:60" x14ac:dyDescent="0.2">
      <c r="A55" s="3"/>
      <c r="B55" s="4"/>
      <c r="C55" s="252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60" x14ac:dyDescent="0.2">
      <c r="A56" s="3"/>
      <c r="B56" s="4"/>
      <c r="C56" s="252"/>
      <c r="D56" s="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60" x14ac:dyDescent="0.2">
      <c r="A57" s="218" t="s">
        <v>172</v>
      </c>
      <c r="B57" s="218"/>
      <c r="C57" s="254"/>
      <c r="D57" s="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60" x14ac:dyDescent="0.2">
      <c r="A58" s="219"/>
      <c r="B58" s="220"/>
      <c r="C58" s="255"/>
      <c r="D58" s="220"/>
      <c r="E58" s="220"/>
      <c r="F58" s="220"/>
      <c r="G58" s="221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AG58" t="s">
        <v>173</v>
      </c>
    </row>
    <row r="59" spans="1:60" x14ac:dyDescent="0.2">
      <c r="A59" s="222"/>
      <c r="B59" s="223"/>
      <c r="C59" s="256"/>
      <c r="D59" s="223"/>
      <c r="E59" s="223"/>
      <c r="F59" s="223"/>
      <c r="G59" s="224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60" x14ac:dyDescent="0.2">
      <c r="A60" s="222"/>
      <c r="B60" s="223"/>
      <c r="C60" s="256"/>
      <c r="D60" s="223"/>
      <c r="E60" s="223"/>
      <c r="F60" s="223"/>
      <c r="G60" s="224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60" x14ac:dyDescent="0.2">
      <c r="A61" s="222"/>
      <c r="B61" s="223"/>
      <c r="C61" s="256"/>
      <c r="D61" s="223"/>
      <c r="E61" s="223"/>
      <c r="F61" s="223"/>
      <c r="G61" s="224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60" x14ac:dyDescent="0.2">
      <c r="A62" s="225"/>
      <c r="B62" s="226"/>
      <c r="C62" s="257"/>
      <c r="D62" s="226"/>
      <c r="E62" s="226"/>
      <c r="F62" s="226"/>
      <c r="G62" s="227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60" x14ac:dyDescent="0.2">
      <c r="A63" s="3"/>
      <c r="B63" s="4"/>
      <c r="C63" s="252"/>
      <c r="D63" s="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60" x14ac:dyDescent="0.2">
      <c r="C64" s="258"/>
      <c r="D64" s="10"/>
      <c r="AG64" t="s">
        <v>174</v>
      </c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8">
    <mergeCell ref="A1:G1"/>
    <mergeCell ref="C2:G2"/>
    <mergeCell ref="C3:G3"/>
    <mergeCell ref="C4:G4"/>
    <mergeCell ref="A57:C57"/>
    <mergeCell ref="A58:G62"/>
    <mergeCell ref="C12:G12"/>
    <mergeCell ref="C27:G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0 1 Naklady</vt:lpstr>
      <vt:lpstr>1 1 Pol</vt:lpstr>
      <vt:lpstr>2 1 Pol</vt:lpstr>
      <vt:lpstr>3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 1 Naklady'!Názvy_tisku</vt:lpstr>
      <vt:lpstr>'1 1 Pol'!Názvy_tisku</vt:lpstr>
      <vt:lpstr>'2 1 Pol'!Názvy_tisku</vt:lpstr>
      <vt:lpstr>'3 1 Pol'!Názvy_tisku</vt:lpstr>
      <vt:lpstr>oadresa</vt:lpstr>
      <vt:lpstr>Stavba!Objednatel</vt:lpstr>
      <vt:lpstr>Stavba!Objekt</vt:lpstr>
      <vt:lpstr>'0 1 Naklady'!Oblast_tisku</vt:lpstr>
      <vt:lpstr>'1 1 Pol'!Oblast_tisku</vt:lpstr>
      <vt:lpstr>'2 1 Pol'!Oblast_tisku</vt:lpstr>
      <vt:lpstr>'3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Hroš</dc:creator>
  <cp:lastModifiedBy>Ivo Hroš</cp:lastModifiedBy>
  <cp:lastPrinted>2019-03-19T12:27:02Z</cp:lastPrinted>
  <dcterms:created xsi:type="dcterms:W3CDTF">2009-04-08T07:15:50Z</dcterms:created>
  <dcterms:modified xsi:type="dcterms:W3CDTF">2020-09-25T09:01:19Z</dcterms:modified>
</cp:coreProperties>
</file>